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codeName="ThisWorkbook" defaultThemeVersion="124226"/>
  <xr:revisionPtr revIDLastSave="0" documentId="13_ncr:1_{6BF1FEC2-3340-4EAD-B574-52625AC6294C}" xr6:coauthVersionLast="47" xr6:coauthVersionMax="47" xr10:uidLastSave="{00000000-0000-0000-0000-000000000000}"/>
  <bookViews>
    <workbookView xWindow="27675" yWindow="-16320" windowWidth="29040" windowHeight="15840" tabRatio="797" activeTab="3" xr2:uid="{00000000-000D-0000-FFFF-FFFF00000000}"/>
  </bookViews>
  <sheets>
    <sheet name="Explicatif" sheetId="4" r:id="rId1"/>
    <sheet name="Santé" sheetId="1" r:id="rId2"/>
    <sheet name="Alimentation" sheetId="10" r:id="rId3"/>
    <sheet name="Régie et manipulation" sheetId="12" r:id="rId4"/>
    <sheet name="Production laitière" sheetId="13" r:id="rId5"/>
    <sheet name="Dépenses globales" sheetId="14" r:id="rId6"/>
  </sheets>
  <definedNames>
    <definedName name="syst_alim">Alimentation!$B$76:$C$78</definedName>
    <definedName name="_xlnm.Print_Area" localSheetId="0">Explicatif!$A$1:$F$33</definedName>
    <definedName name="_xlnm.Print_Area" localSheetId="1">Santé!$A$1:$G$61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 i="12" l="1"/>
  <c r="E30" i="10"/>
  <c r="E7" i="13"/>
  <c r="E10" i="13"/>
  <c r="F7" i="13"/>
  <c r="F49" i="13"/>
  <c r="F45" i="13"/>
  <c r="F32" i="12"/>
  <c r="F30" i="10"/>
  <c r="F43" i="1"/>
  <c r="F6" i="12"/>
  <c r="F40" i="10"/>
  <c r="F82" i="13"/>
  <c r="F81" i="13"/>
  <c r="F80" i="13"/>
  <c r="E79" i="13"/>
  <c r="F79" i="13" s="1"/>
  <c r="F78" i="13"/>
  <c r="F77" i="13"/>
  <c r="F76" i="13"/>
  <c r="F75" i="13"/>
  <c r="F74" i="13"/>
  <c r="F44" i="13"/>
  <c r="F43" i="13"/>
  <c r="F35" i="13"/>
  <c r="F34" i="13"/>
  <c r="F33" i="13"/>
  <c r="F31" i="13"/>
  <c r="F30" i="13"/>
  <c r="F29" i="13"/>
  <c r="F28" i="13"/>
  <c r="F27" i="13"/>
  <c r="F26" i="13"/>
  <c r="F25" i="13"/>
  <c r="F24" i="13"/>
  <c r="F23" i="13"/>
  <c r="F22" i="13"/>
  <c r="F20" i="13"/>
  <c r="F19" i="13"/>
  <c r="F18" i="13"/>
  <c r="F17" i="13"/>
  <c r="E16" i="13"/>
  <c r="C16" i="13"/>
  <c r="F15" i="13"/>
  <c r="E14" i="13"/>
  <c r="F14" i="13" s="1"/>
  <c r="E13" i="13"/>
  <c r="F13" i="13" s="1"/>
  <c r="F12" i="13"/>
  <c r="E11" i="13"/>
  <c r="F11" i="13" s="1"/>
  <c r="F10" i="13"/>
  <c r="E9" i="13"/>
  <c r="F9" i="13" s="1"/>
  <c r="E8" i="13"/>
  <c r="F8" i="13" s="1"/>
  <c r="J63" i="12"/>
  <c r="J62" i="12"/>
  <c r="J61" i="12"/>
  <c r="E61" i="12"/>
  <c r="J60" i="12"/>
  <c r="F31" i="12"/>
  <c r="F30" i="12"/>
  <c r="F29" i="12"/>
  <c r="F28" i="12"/>
  <c r="F27" i="12"/>
  <c r="F26" i="12"/>
  <c r="F25" i="12"/>
  <c r="F24" i="12"/>
  <c r="F23" i="12"/>
  <c r="F22" i="12"/>
  <c r="F20" i="12"/>
  <c r="F19" i="12"/>
  <c r="F18" i="12"/>
  <c r="F15" i="12"/>
  <c r="F14" i="12"/>
  <c r="F13" i="12"/>
  <c r="F12" i="12"/>
  <c r="F11" i="12"/>
  <c r="F10" i="12"/>
  <c r="F9" i="12"/>
  <c r="F8" i="12"/>
  <c r="F7" i="12"/>
  <c r="D67" i="10"/>
  <c r="F51" i="10"/>
  <c r="F48" i="10"/>
  <c r="F47" i="10"/>
  <c r="F44" i="10"/>
  <c r="F37" i="10"/>
  <c r="F36" i="10"/>
  <c r="F29" i="10"/>
  <c r="F28" i="10"/>
  <c r="F27" i="10"/>
  <c r="F26" i="10"/>
  <c r="F25" i="10"/>
  <c r="F24" i="10"/>
  <c r="F23" i="10"/>
  <c r="F22" i="10"/>
  <c r="F21" i="10"/>
  <c r="F20" i="10"/>
  <c r="F19" i="10"/>
  <c r="F18" i="10"/>
  <c r="F17" i="10"/>
  <c r="F16" i="10"/>
  <c r="F15" i="10"/>
  <c r="F14" i="10"/>
  <c r="F13" i="10"/>
  <c r="E12" i="10"/>
  <c r="F12" i="10" s="1"/>
  <c r="F11" i="10"/>
  <c r="F10" i="10"/>
  <c r="F9" i="10"/>
  <c r="F8" i="10"/>
  <c r="F7" i="10"/>
  <c r="F6" i="10"/>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47" i="1" s="1"/>
  <c r="F83" i="13" l="1"/>
  <c r="F53" i="10"/>
  <c r="C7" i="14" s="1"/>
  <c r="F16" i="13"/>
  <c r="C6" i="14"/>
  <c r="J64" i="12"/>
  <c r="E16" i="12" s="1"/>
  <c r="F16" i="12" s="1"/>
  <c r="C9" i="14" l="1"/>
  <c r="E17" i="12"/>
  <c r="F17" i="12" s="1"/>
  <c r="F36" i="12" s="1"/>
  <c r="C8" i="14" l="1"/>
  <c r="C11"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39" authorId="0" shapeId="0" xr:uid="{BEF5B935-FD3D-41B1-A754-2D91E2A5C4FD}">
      <text>
        <r>
          <rPr>
            <b/>
            <sz val="9"/>
            <color indexed="81"/>
            <rFont val="Tahoma"/>
            <family val="2"/>
          </rPr>
          <t xml:space="preserve">
</t>
        </r>
        <r>
          <rPr>
            <b/>
            <sz val="9"/>
            <color indexed="81"/>
            <rFont val="Abadi Extra Light"/>
            <family val="2"/>
          </rPr>
          <t>Alliance-Élevage.com</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6" authorId="0" shapeId="0" xr:uid="{D93DFF62-CBA7-4C72-B1FC-8520BE7DFDF1}">
      <text>
        <r>
          <rPr>
            <b/>
            <sz val="9"/>
            <color indexed="81"/>
            <rFont val="Abadi Extra Light"/>
            <family val="2"/>
          </rPr>
          <t>Agrizone</t>
        </r>
        <r>
          <rPr>
            <sz val="9"/>
            <color indexed="81"/>
            <rFont val="Tahoma"/>
            <family val="2"/>
          </rPr>
          <t xml:space="preserve">
</t>
        </r>
      </text>
    </comment>
    <comment ref="B7" authorId="0" shapeId="0" xr:uid="{EA391C19-9080-4B68-BBAA-23BAC7A862EA}">
      <text>
        <r>
          <rPr>
            <b/>
            <sz val="9"/>
            <color indexed="81"/>
            <rFont val="Abadi Extra Light"/>
            <family val="2"/>
          </rPr>
          <t>Agrizone</t>
        </r>
        <r>
          <rPr>
            <sz val="9"/>
            <color indexed="81"/>
            <rFont val="Tahoma"/>
            <family val="2"/>
          </rPr>
          <t xml:space="preserve">
</t>
        </r>
      </text>
    </comment>
    <comment ref="B9" authorId="0" shapeId="0" xr:uid="{3BD80041-07CC-4668-835C-8394853A36FB}">
      <text>
        <r>
          <rPr>
            <b/>
            <sz val="9"/>
            <color indexed="81"/>
            <rFont val="Abadi Extra Light"/>
            <family val="2"/>
          </rPr>
          <t>Agrizone</t>
        </r>
        <r>
          <rPr>
            <sz val="9"/>
            <color indexed="81"/>
            <rFont val="Tahoma"/>
            <family val="2"/>
          </rPr>
          <t xml:space="preserve">
</t>
        </r>
      </text>
    </comment>
    <comment ref="B13" authorId="0" shapeId="0" xr:uid="{589F0B62-8A7E-43B4-AB2D-B10E4ED7898A}">
      <text>
        <r>
          <rPr>
            <b/>
            <sz val="9"/>
            <color indexed="81"/>
            <rFont val="Abadi Extra Light"/>
            <family val="2"/>
          </rPr>
          <t>Syrvet Canada</t>
        </r>
        <r>
          <rPr>
            <sz val="9"/>
            <color indexed="81"/>
            <rFont val="Tahoma"/>
            <family val="2"/>
          </rPr>
          <t xml:space="preserve">
</t>
        </r>
      </text>
    </comment>
    <comment ref="B16" authorId="0" shapeId="0" xr:uid="{B4649D7E-27F2-4B73-B963-AF16F1355A34}">
      <text>
        <r>
          <rPr>
            <b/>
            <sz val="9"/>
            <color indexed="81"/>
            <rFont val="Abadi Extra Light"/>
            <family val="2"/>
          </rPr>
          <t>Agrizone</t>
        </r>
        <r>
          <rPr>
            <sz val="9"/>
            <color indexed="81"/>
            <rFont val="Tahoma"/>
            <family val="2"/>
          </rPr>
          <t xml:space="preserve">
</t>
        </r>
      </text>
    </comment>
    <comment ref="B18" authorId="0" shapeId="0" xr:uid="{F52F276D-AD99-4324-AB54-E883F00DC8A3}">
      <text>
        <r>
          <rPr>
            <b/>
            <sz val="9"/>
            <color indexed="81"/>
            <rFont val="Abadi Extra Light"/>
            <family val="2"/>
          </rPr>
          <t>Agrizone</t>
        </r>
        <r>
          <rPr>
            <sz val="9"/>
            <color indexed="81"/>
            <rFont val="Tahoma"/>
            <family val="2"/>
          </rPr>
          <t xml:space="preserve">
</t>
        </r>
      </text>
    </comment>
    <comment ref="B19" authorId="0" shapeId="0" xr:uid="{3FB44F54-5399-4F00-97F4-4D2D71EE3F81}">
      <text>
        <r>
          <rPr>
            <b/>
            <sz val="9"/>
            <color indexed="81"/>
            <rFont val="Abadi Extra Light"/>
            <family val="2"/>
          </rPr>
          <t>Syrvet Canada</t>
        </r>
      </text>
    </comment>
    <comment ref="B20" authorId="0" shapeId="0" xr:uid="{480F7753-E176-4AEA-83CD-FF8D38201F78}">
      <text>
        <r>
          <rPr>
            <b/>
            <sz val="9"/>
            <color indexed="81"/>
            <rFont val="Abadi Extra Light"/>
            <family val="2"/>
          </rPr>
          <t>Matélevage</t>
        </r>
      </text>
    </comment>
    <comment ref="B21" authorId="0" shapeId="0" xr:uid="{21B9B02E-47AF-4D58-9F6C-2D822D095502}">
      <text>
        <r>
          <rPr>
            <b/>
            <sz val="9"/>
            <color indexed="81"/>
            <rFont val="Abadi Extra Light"/>
            <family val="2"/>
          </rPr>
          <t>Matélevage</t>
        </r>
        <r>
          <rPr>
            <sz val="9"/>
            <color indexed="81"/>
            <rFont val="Tahoma"/>
            <family val="2"/>
          </rPr>
          <t xml:space="preserve">
</t>
        </r>
      </text>
    </comment>
    <comment ref="B22" authorId="0" shapeId="0" xr:uid="{54EBB39E-18AE-4D4B-9BCD-E726F8B5EF96}">
      <text>
        <r>
          <rPr>
            <b/>
            <sz val="9"/>
            <color indexed="81"/>
            <rFont val="Abadi Extra Light"/>
            <family val="2"/>
          </rPr>
          <t>UKAL Canada</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6" authorId="0" shapeId="0" xr:uid="{DCD2E21A-FCCA-49AD-9806-72613D2B2C23}">
      <text>
        <r>
          <rPr>
            <b/>
            <sz val="9"/>
            <color indexed="81"/>
            <rFont val="Abadi Extra Light"/>
            <family val="2"/>
          </rPr>
          <t>Premier choix agricole</t>
        </r>
        <r>
          <rPr>
            <sz val="9"/>
            <color indexed="81"/>
            <rFont val="Tahoma"/>
            <family val="2"/>
          </rPr>
          <t xml:space="preserve">
</t>
        </r>
      </text>
    </comment>
    <comment ref="B7" authorId="0" shapeId="0" xr:uid="{819DD05D-95BA-487C-8506-8D84578F0A6A}">
      <text>
        <r>
          <rPr>
            <b/>
            <sz val="9"/>
            <color indexed="81"/>
            <rFont val="Abadi Extra Light"/>
            <family val="2"/>
          </rPr>
          <t>Attestra</t>
        </r>
        <r>
          <rPr>
            <sz val="9"/>
            <color indexed="81"/>
            <rFont val="Tahoma"/>
            <family val="2"/>
          </rPr>
          <t xml:space="preserve">
</t>
        </r>
      </text>
    </comment>
    <comment ref="B8" authorId="0" shapeId="0" xr:uid="{760BA7B9-B7E6-4057-B67D-81DBE5B59BAB}">
      <text>
        <r>
          <rPr>
            <b/>
            <sz val="9"/>
            <color indexed="81"/>
            <rFont val="Abadi Extra Light"/>
            <family val="2"/>
          </rPr>
          <t>Premier choix agricole</t>
        </r>
        <r>
          <rPr>
            <sz val="9"/>
            <color indexed="81"/>
            <rFont val="Tahoma"/>
            <family val="2"/>
          </rPr>
          <t xml:space="preserve">
</t>
        </r>
      </text>
    </comment>
    <comment ref="B12" authorId="0" shapeId="0" xr:uid="{CB4E8674-E38B-47DC-B9C1-4AA62063EB38}">
      <text>
        <r>
          <rPr>
            <b/>
            <sz val="9"/>
            <color indexed="81"/>
            <rFont val="Abadi Extra Light"/>
            <family val="2"/>
          </rPr>
          <t>UKAL Canada</t>
        </r>
        <r>
          <rPr>
            <sz val="9"/>
            <color indexed="81"/>
            <rFont val="Tahoma"/>
            <charset val="1"/>
          </rPr>
          <t xml:space="preserve">
</t>
        </r>
      </text>
    </comment>
    <comment ref="B13" authorId="0" shapeId="0" xr:uid="{EC6BD620-AD90-4DEA-9BC8-37811C9F0956}">
      <text>
        <r>
          <rPr>
            <b/>
            <sz val="9"/>
            <color indexed="81"/>
            <rFont val="Abadi Extra Light"/>
            <family val="2"/>
          </rPr>
          <t>UKAL Canada</t>
        </r>
        <r>
          <rPr>
            <sz val="9"/>
            <color indexed="81"/>
            <rFont val="Tahoma"/>
            <family val="2"/>
          </rPr>
          <t xml:space="preserve">
</t>
        </r>
      </text>
    </comment>
    <comment ref="B14" authorId="0" shapeId="0" xr:uid="{5725042A-D623-4DA6-9AE3-446AA32508C6}">
      <text>
        <r>
          <rPr>
            <b/>
            <sz val="9"/>
            <color indexed="81"/>
            <rFont val="Abadi Extra Light"/>
            <family val="2"/>
          </rPr>
          <t>Agrizone</t>
        </r>
        <r>
          <rPr>
            <sz val="9"/>
            <color indexed="81"/>
            <rFont val="Tahoma"/>
            <family val="2"/>
          </rPr>
          <t xml:space="preserve">
</t>
        </r>
      </text>
    </comment>
    <comment ref="B15" authorId="0" shapeId="0" xr:uid="{0B35A202-28BB-4C33-85D3-8D640C78DF89}">
      <text>
        <r>
          <rPr>
            <b/>
            <sz val="9"/>
            <color indexed="81"/>
            <rFont val="Abadi Extra Light"/>
            <family val="2"/>
          </rPr>
          <t>Agrizone</t>
        </r>
        <r>
          <rPr>
            <sz val="9"/>
            <color indexed="81"/>
            <rFont val="Tahoma"/>
            <family val="2"/>
          </rPr>
          <t xml:space="preserve">
</t>
        </r>
      </text>
    </comment>
    <comment ref="B22" authorId="0" shapeId="0" xr:uid="{7AA2FCEE-7C64-4434-B017-62EDA14DAE63}">
      <text>
        <r>
          <rPr>
            <b/>
            <sz val="9"/>
            <color indexed="81"/>
            <rFont val="Abadi Extra Light"/>
            <family val="2"/>
          </rPr>
          <t>Matélevage</t>
        </r>
        <r>
          <rPr>
            <sz val="9"/>
            <color indexed="81"/>
            <rFont val="Tahoma"/>
            <family val="2"/>
          </rPr>
          <t xml:space="preserve">
</t>
        </r>
      </text>
    </comment>
    <comment ref="B23" authorId="0" shapeId="0" xr:uid="{2810A948-6AD9-45AC-B3F0-9A9AD401E931}">
      <text>
        <r>
          <rPr>
            <b/>
            <sz val="9"/>
            <color indexed="81"/>
            <rFont val="Abadi Extra Light"/>
            <family val="2"/>
          </rPr>
          <t>Matélevage</t>
        </r>
        <r>
          <rPr>
            <sz val="9"/>
            <color indexed="81"/>
            <rFont val="Tahoma"/>
            <family val="2"/>
          </rPr>
          <t xml:space="preserve">
</t>
        </r>
      </text>
    </comment>
    <comment ref="B24" authorId="0" shapeId="0" xr:uid="{DD76D4C5-AD13-42F4-81EC-23706E0762F8}">
      <text>
        <r>
          <rPr>
            <b/>
            <sz val="9"/>
            <color indexed="81"/>
            <rFont val="Abadi Extra Light"/>
            <family val="2"/>
          </rPr>
          <t>Matélevage</t>
        </r>
        <r>
          <rPr>
            <sz val="9"/>
            <color indexed="81"/>
            <rFont val="Tahoma"/>
            <family val="2"/>
          </rPr>
          <t xml:space="preserve">
</t>
        </r>
      </text>
    </comment>
    <comment ref="B25" authorId="0" shapeId="0" xr:uid="{C365394D-1AAB-4D97-83B1-D3FDDC24F2CB}">
      <text>
        <r>
          <rPr>
            <b/>
            <sz val="9"/>
            <color indexed="81"/>
            <rFont val="Abadi Extra Light"/>
            <family val="2"/>
          </rPr>
          <t>Matélevage</t>
        </r>
        <r>
          <rPr>
            <sz val="9"/>
            <color indexed="81"/>
            <rFont val="Tahoma"/>
            <family val="2"/>
          </rPr>
          <t xml:space="preserve">
</t>
        </r>
      </text>
    </comment>
    <comment ref="B26" authorId="0" shapeId="0" xr:uid="{00400BF1-0646-47CF-A182-4B1CBE6E4A6E}">
      <text>
        <r>
          <rPr>
            <b/>
            <sz val="9"/>
            <color indexed="81"/>
            <rFont val="Abadi Extra Light"/>
            <family val="2"/>
          </rPr>
          <t>Premier choix agricole</t>
        </r>
        <r>
          <rPr>
            <sz val="9"/>
            <color indexed="81"/>
            <rFont val="Tahoma"/>
            <charset val="1"/>
          </rPr>
          <t xml:space="preserve">
</t>
        </r>
      </text>
    </comment>
    <comment ref="G26" authorId="0" shapeId="0" xr:uid="{807CED29-92BF-40B9-B2E0-3F02D985FF10}">
      <text>
        <r>
          <rPr>
            <b/>
            <sz val="9"/>
            <color indexed="81"/>
            <rFont val="Abadi Extra Light"/>
            <family val="2"/>
          </rPr>
          <t>Premier choix agricole
(barrière de tête)</t>
        </r>
        <r>
          <rPr>
            <sz val="9"/>
            <color indexed="81"/>
            <rFont val="Tahoma"/>
            <family val="2"/>
          </rPr>
          <t xml:space="preserve">
</t>
        </r>
      </text>
    </comment>
    <comment ref="B27" authorId="0" shapeId="0" xr:uid="{DD1CA77B-5708-47B8-AC0B-020F905F7040}">
      <text>
        <r>
          <rPr>
            <b/>
            <sz val="9"/>
            <color indexed="81"/>
            <rFont val="Abadi Extra Light"/>
            <family val="2"/>
          </rPr>
          <t>UKAL Canada</t>
        </r>
        <r>
          <rPr>
            <sz val="9"/>
            <color indexed="81"/>
            <rFont val="Tahoma"/>
            <family val="2"/>
          </rPr>
          <t xml:space="preserve">
</t>
        </r>
      </text>
    </comment>
    <comment ref="B28" authorId="0" shapeId="0" xr:uid="{953F6227-3548-449E-9EDD-2F2F846E9861}">
      <text>
        <r>
          <rPr>
            <b/>
            <sz val="9"/>
            <color indexed="81"/>
            <rFont val="Abadi Extra Light"/>
            <family val="2"/>
          </rPr>
          <t>Premier choix agricole</t>
        </r>
        <r>
          <rPr>
            <sz val="9"/>
            <color indexed="81"/>
            <rFont val="Tahoma"/>
            <family val="2"/>
          </rPr>
          <t xml:space="preserve">
</t>
        </r>
      </text>
    </comment>
    <comment ref="B29" authorId="0" shapeId="0" xr:uid="{3118E8FD-ACBB-4192-A433-333C3C5B2745}">
      <text>
        <r>
          <rPr>
            <b/>
            <sz val="9"/>
            <color indexed="81"/>
            <rFont val="Abadi Extra Light"/>
            <family val="2"/>
          </rPr>
          <t>Premier choix agricole</t>
        </r>
        <r>
          <rPr>
            <sz val="9"/>
            <color indexed="81"/>
            <rFont val="Tahoma"/>
            <family val="2"/>
          </rPr>
          <t xml:space="preserve">
</t>
        </r>
      </text>
    </comment>
    <comment ref="B30" authorId="0" shapeId="0" xr:uid="{48188AEC-A2ED-4BAD-B58B-5433D935E04D}">
      <text>
        <r>
          <rPr>
            <b/>
            <sz val="9"/>
            <color indexed="81"/>
            <rFont val="Abadi Extra Light"/>
            <family val="2"/>
          </rPr>
          <t>Premier choix agricole</t>
        </r>
        <r>
          <rPr>
            <sz val="9"/>
            <color indexed="81"/>
            <rFont val="Tahoma"/>
            <charset val="1"/>
          </rPr>
          <t xml:space="preserve">
</t>
        </r>
      </text>
    </comment>
    <comment ref="B31" authorId="0" shapeId="0" xr:uid="{87FA099E-65D1-468F-86D9-5D26BB5DE59B}">
      <text>
        <r>
          <rPr>
            <b/>
            <sz val="9"/>
            <color indexed="81"/>
            <rFont val="Abadi Extra Light"/>
            <family val="2"/>
          </rPr>
          <t>Alliance-Elevage</t>
        </r>
        <r>
          <rPr>
            <sz val="9"/>
            <color indexed="81"/>
            <rFont val="Tahoma"/>
            <charset val="1"/>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Auteur</author>
  </authors>
  <commentList>
    <comment ref="B8" authorId="0" shapeId="0" xr:uid="{554DE74A-7CB1-4AC8-8759-D1CC57033125}">
      <text>
        <r>
          <rPr>
            <b/>
            <sz val="9"/>
            <color indexed="81"/>
            <rFont val="Abadi Extra Light"/>
            <family val="2"/>
          </rPr>
          <t>GreenOak Dairy Equipment</t>
        </r>
        <r>
          <rPr>
            <sz val="9"/>
            <color indexed="81"/>
            <rFont val="Tahoma"/>
            <family val="2"/>
          </rPr>
          <t xml:space="preserve">
</t>
        </r>
      </text>
    </comment>
    <comment ref="B9" authorId="0" shapeId="0" xr:uid="{8F72B0E4-2ACB-42A2-AB8A-8997F12D6876}">
      <text>
        <r>
          <rPr>
            <b/>
            <sz val="9"/>
            <color indexed="81"/>
            <rFont val="Abadi Extra Light"/>
            <family val="2"/>
          </rPr>
          <t>GreenOak Dairy Equipment</t>
        </r>
        <r>
          <rPr>
            <sz val="9"/>
            <color indexed="81"/>
            <rFont val="Tahoma"/>
            <charset val="1"/>
          </rPr>
          <t xml:space="preserve">
</t>
        </r>
      </text>
    </comment>
    <comment ref="B12" authorId="0" shapeId="0" xr:uid="{68DC25CC-49E3-4150-B578-DBB9331FD8A3}">
      <text>
        <r>
          <rPr>
            <b/>
            <sz val="9"/>
            <color indexed="81"/>
            <rFont val="Abadi Extra Light"/>
            <family val="2"/>
          </rPr>
          <t>GreenOak Dairy Equipment</t>
        </r>
        <r>
          <rPr>
            <sz val="9"/>
            <color indexed="81"/>
            <rFont val="Tahoma"/>
            <family val="2"/>
          </rPr>
          <t xml:space="preserve">
</t>
        </r>
      </text>
    </comment>
    <comment ref="B13" authorId="0" shapeId="0" xr:uid="{35CFB860-1D7C-40DB-8805-5D8CECC7F1D3}">
      <text>
        <r>
          <rPr>
            <b/>
            <sz val="9"/>
            <color indexed="81"/>
            <rFont val="Abadi Extra Light"/>
            <family val="2"/>
          </rPr>
          <t>Farm and 
Ranch depot</t>
        </r>
        <r>
          <rPr>
            <sz val="9"/>
            <color indexed="81"/>
            <rFont val="Tahoma"/>
            <family val="2"/>
          </rPr>
          <t xml:space="preserve">
</t>
        </r>
      </text>
    </comment>
    <comment ref="B18" authorId="0" shapeId="0" xr:uid="{07A3839D-0EA0-402F-98ED-EA2D42C22C69}">
      <text>
        <r>
          <rPr>
            <b/>
            <sz val="9"/>
            <color indexed="81"/>
            <rFont val="Abadi Extra Light"/>
            <family val="2"/>
          </rPr>
          <t>Agrizone</t>
        </r>
        <r>
          <rPr>
            <sz val="9"/>
            <color indexed="81"/>
            <rFont val="Tahoma"/>
            <family val="2"/>
          </rPr>
          <t xml:space="preserve">
</t>
        </r>
      </text>
    </comment>
    <comment ref="B29" authorId="0" shapeId="0" xr:uid="{E0E0768F-6735-45FE-852C-EE49AC41E8B5}">
      <text>
        <r>
          <rPr>
            <b/>
            <sz val="9"/>
            <color indexed="81"/>
            <rFont val="Abadi Extra Light"/>
            <family val="2"/>
          </rPr>
          <t>UKAL Canada</t>
        </r>
        <r>
          <rPr>
            <sz val="9"/>
            <color indexed="81"/>
            <rFont val="Tahoma"/>
            <family val="2"/>
          </rPr>
          <t xml:space="preserve">
</t>
        </r>
      </text>
    </comment>
    <comment ref="B33" authorId="0" shapeId="0" xr:uid="{4DCA0D8C-45F2-4725-AD43-66FB32C39899}">
      <text>
        <r>
          <rPr>
            <b/>
            <sz val="9"/>
            <color indexed="81"/>
            <rFont val="Abadi Extra Light"/>
            <family val="2"/>
          </rPr>
          <t>Agrizone</t>
        </r>
        <r>
          <rPr>
            <sz val="9"/>
            <color indexed="81"/>
            <rFont val="Tahoma"/>
            <charset val="1"/>
          </rPr>
          <t xml:space="preserve">
</t>
        </r>
      </text>
    </comment>
    <comment ref="B35" authorId="0" shapeId="0" xr:uid="{0E1EEC77-DC41-45C6-81B5-679B4092C90A}">
      <text>
        <r>
          <rPr>
            <b/>
            <sz val="9"/>
            <color indexed="81"/>
            <rFont val="Abadi Extra Light"/>
            <family val="2"/>
          </rPr>
          <t>Syrvet</t>
        </r>
        <r>
          <rPr>
            <sz val="9"/>
            <color indexed="81"/>
            <rFont val="Tahoma"/>
            <family val="2"/>
          </rPr>
          <t xml:space="preserve">
</t>
        </r>
      </text>
    </comment>
  </commentList>
</comments>
</file>

<file path=xl/sharedStrings.xml><?xml version="1.0" encoding="utf-8"?>
<sst xmlns="http://schemas.openxmlformats.org/spreadsheetml/2006/main" count="486" uniqueCount="408">
  <si>
    <t>Liste d’investissements pour le démarrage en production ovine</t>
  </si>
  <si>
    <t>Liste non exhaustive des fournisseurs</t>
  </si>
  <si>
    <t>Matériaux et équipements neufs ou usagés</t>
  </si>
  <si>
    <t>Agrizone</t>
  </si>
  <si>
    <t>DeLaval</t>
  </si>
  <si>
    <t>EBR équipement</t>
  </si>
  <si>
    <t>Farm and Ranch Depot</t>
  </si>
  <si>
    <t>GEA – Équipements MBL</t>
  </si>
  <si>
    <t>GreenOak Dairy Equipment</t>
  </si>
  <si>
    <t>L.S. Bilodeau</t>
  </si>
  <si>
    <t>Matélevage</t>
  </si>
  <si>
    <t>Premier Choix Agricole</t>
  </si>
  <si>
    <t>Recyclage Industriel</t>
  </si>
  <si>
    <t>SyrVet Canada</t>
  </si>
  <si>
    <t>UKAL Canada</t>
  </si>
  <si>
    <t>Comité de travail et remerciements</t>
  </si>
  <si>
    <t>Rédaction:</t>
  </si>
  <si>
    <t>Conception graphique et mise en page:</t>
  </si>
  <si>
    <t>Daniel Charbonneau, MAPAQ, Direction des communications</t>
  </si>
  <si>
    <t>Luc Lemieux, MAPAQ, Direction régionale de l'Estrie</t>
  </si>
  <si>
    <t>Santé</t>
  </si>
  <si>
    <t xml:space="preserve">Vous devez d’abord désigner le vétérinaire praticien qui vous accompagnera dans le démarrage de votre entreprise. Profitez de cette occasion pour préparer avec lui votre pharmacie. </t>
  </si>
  <si>
    <t>☑</t>
  </si>
  <si>
    <t>Quantité</t>
  </si>
  <si>
    <t>Format</t>
  </si>
  <si>
    <t>Prix</t>
  </si>
  <si>
    <t>Total</t>
  </si>
  <si>
    <t>Commentaires</t>
  </si>
  <si>
    <t>Gants d'examen</t>
  </si>
  <si>
    <t>Gants de fouille</t>
  </si>
  <si>
    <t>Boîte de 100</t>
  </si>
  <si>
    <t>Thermomètre</t>
  </si>
  <si>
    <t>Lubrifiant</t>
  </si>
  <si>
    <t>Seringues 1 ml</t>
  </si>
  <si>
    <t>Tube à gaver, contenant pour gavage</t>
  </si>
  <si>
    <t>500 ml</t>
  </si>
  <si>
    <t>Alcool</t>
  </si>
  <si>
    <t xml:space="preserve">Contenant pour désinfection du nombril </t>
  </si>
  <si>
    <t>Anti-inflammatoires</t>
  </si>
  <si>
    <t>Désinfectant pour bergerie</t>
  </si>
  <si>
    <t>Virucide, bactéricide et fongicide (ex. multiphenol) pour les pédiluves, type Virkon pour la désinfection des structures d'élevage.</t>
  </si>
  <si>
    <t>Masques N95</t>
  </si>
  <si>
    <t>Paquet de 20</t>
  </si>
  <si>
    <t>Antigaz</t>
  </si>
  <si>
    <t>Kaolin-pectine (type Kaopectate)</t>
  </si>
  <si>
    <t>450 ml</t>
  </si>
  <si>
    <t>Vitamine E-Sélénium</t>
  </si>
  <si>
    <t>Vitamine A-D</t>
  </si>
  <si>
    <t>Multivitamines injectables</t>
  </si>
  <si>
    <t>100 ml</t>
  </si>
  <si>
    <t>Oxytocine</t>
  </si>
  <si>
    <t>Antibiotiques</t>
  </si>
  <si>
    <t>Pénicilline</t>
  </si>
  <si>
    <t>Glycol</t>
  </si>
  <si>
    <t>Solution polyvalente de calcium, phosphore, magnésium et dextrose.</t>
  </si>
  <si>
    <t>Glucomètre</t>
  </si>
  <si>
    <t>À envisager particulièrement pour les troupeaux prolifiques. Le prix inclut un glucomètre et 100 bandelettes. Le glucomètre doit être compatible avec les bandelettes mauves β-ketone.</t>
  </si>
  <si>
    <t>Harnais à prolapse</t>
  </si>
  <si>
    <t>Réfrigérateur</t>
  </si>
  <si>
    <t>Armoire pour rangement</t>
  </si>
  <si>
    <t>Bac à déchets médicaux</t>
  </si>
  <si>
    <t>Bottes de plastique pour visiteurs</t>
  </si>
  <si>
    <t>Boîte de 50</t>
  </si>
  <si>
    <t>Utilisation judicieuse des médicaments</t>
  </si>
  <si>
    <t>Caudectomie</t>
  </si>
  <si>
    <t>Alimentation</t>
  </si>
  <si>
    <t>Chariot pour grain et moulée</t>
  </si>
  <si>
    <t>Chaudière pour le grain</t>
  </si>
  <si>
    <t>Fourche à foin</t>
  </si>
  <si>
    <t>Non graduée</t>
  </si>
  <si>
    <t>Pelle grattoir ou gros balai</t>
  </si>
  <si>
    <t>Silo à grains</t>
  </si>
  <si>
    <t>5 à 10 tonnes</t>
  </si>
  <si>
    <t>Ligne à eau en PEX (3/4 po)</t>
  </si>
  <si>
    <t>Pieds</t>
  </si>
  <si>
    <t xml:space="preserve">Bol à eau à poussoir </t>
  </si>
  <si>
    <t>Brosse de nettoyage pour les abreuvoirs</t>
  </si>
  <si>
    <t>La qualité et la propreté de l'eau sont des éléments très importants à ne pas négliger. Il est conseillé de faire un nettoyage par jour.</t>
  </si>
  <si>
    <t>Support à foin pour case d'agnelage</t>
  </si>
  <si>
    <t>Chaudières pour les concentrés et l'eau dans les cases d'agnelage</t>
  </si>
  <si>
    <t>Support à seau double</t>
  </si>
  <si>
    <t>Biberons</t>
  </si>
  <si>
    <t>Support à biberons</t>
  </si>
  <si>
    <t>Chaudière à suces</t>
  </si>
  <si>
    <t>Poudre de lait</t>
  </si>
  <si>
    <t>20 kg</t>
  </si>
  <si>
    <t>Chauffe-eau</t>
  </si>
  <si>
    <t>Thermomètre alimentaire</t>
  </si>
  <si>
    <t>Assurez-vous qu'il mesure la plage de température désirée.</t>
  </si>
  <si>
    <t>Balance alimentaire</t>
  </si>
  <si>
    <t>Poubelle sur roues</t>
  </si>
  <si>
    <t>32 gallons</t>
  </si>
  <si>
    <t>Argile blanche</t>
  </si>
  <si>
    <t>4 pi</t>
  </si>
  <si>
    <t>Choisir un des systèmes d'alimentation ci-dessous:</t>
  </si>
  <si>
    <t>Balles rondes</t>
  </si>
  <si>
    <t>Un système usagé de 175 pi de rail coûte 2 500 $. La longueur dépend de l'allée d'alimentation.</t>
  </si>
  <si>
    <t>Chariot de poutre (buggy)</t>
  </si>
  <si>
    <t>Assiette à balles rondes</t>
  </si>
  <si>
    <t>Treuil (électrique)</t>
  </si>
  <si>
    <t xml:space="preserve">Le treuil peut être sur l'attache ou à part. </t>
  </si>
  <si>
    <t>Pic ou pinces à balles rondes pour le tracteur</t>
  </si>
  <si>
    <t>Chariot à balles rondes</t>
  </si>
  <si>
    <t>Il s'agit du prix pour un chariot manuel, mais il existe aussi des chariots motorisés.</t>
  </si>
  <si>
    <t>Grosses balles carrées</t>
  </si>
  <si>
    <t>Chariot à balles carrées</t>
  </si>
  <si>
    <t>Petites balles carrées</t>
  </si>
  <si>
    <t xml:space="preserve">Si les petites balles carrées sont utilisées, il faut absolument prévoir leur entreposage et leur manutention. </t>
  </si>
  <si>
    <t>Chariot</t>
  </si>
  <si>
    <t xml:space="preserve">Aucun équipement particulier n'est nécessaire pour manipuler les petites balles carrées, mais l'utilisation d'un chariot peut améliorer l'efficacité du travail dans la bergerie. </t>
  </si>
  <si>
    <t>Abreuvoirs</t>
  </si>
  <si>
    <t xml:space="preserve">Les bergeries froides doivent être équipées d’abreuvoirs chauffants. De plus, il peut être utile d’avoir des abreuvoirs à flotte pour les animaux plus faibles. 	</t>
  </si>
  <si>
    <t>Mangeoire à concentrés pour les aires d'alimentation à la dérobée et les parcs d'engraissement</t>
  </si>
  <si>
    <t>Deux mangeoires de 4 pieds</t>
  </si>
  <si>
    <t>Dimensions</t>
  </si>
  <si>
    <t>4 x 8 pi</t>
  </si>
  <si>
    <t>Chaîne</t>
  </si>
  <si>
    <t>14 po</t>
  </si>
  <si>
    <t>Crochet en S</t>
  </si>
  <si>
    <t>1 ½ po</t>
  </si>
  <si>
    <t>Prix total</t>
  </si>
  <si>
    <t>Régie et manipulation</t>
  </si>
  <si>
    <t>Bâton de lecture</t>
  </si>
  <si>
    <t>https://cepoq.com/wp-content/uploads/2019/06/Allflex-LPR-Petit-frere-du-RS420_OQ_printemps_2017.pdf</t>
  </si>
  <si>
    <t>Étiquettes d'identification Attestra</t>
  </si>
  <si>
    <t xml:space="preserve">Il est bien de prévoir assez d'étiquettes pour la première année. </t>
  </si>
  <si>
    <t>Ordinateur</t>
  </si>
  <si>
    <t>Logiciel de régie</t>
  </si>
  <si>
    <t>Logiciel de comptabilité</t>
  </si>
  <si>
    <t>Harnais marqueur</t>
  </si>
  <si>
    <t>En nylon</t>
  </si>
  <si>
    <t>Bloc marqueur pour le harnais</t>
  </si>
  <si>
    <t>Marqueur en aérosol</t>
  </si>
  <si>
    <t>Lampes chauffantes</t>
  </si>
  <si>
    <t>Case d'agnelage (matériaux)</t>
  </si>
  <si>
    <t>4 pi x 6 pi</t>
  </si>
  <si>
    <t>4 pi x 10 pi</t>
  </si>
  <si>
    <t>Il est possible d'utiliser le même plan que les cases d'agnelage en ajoutant une porte.</t>
  </si>
  <si>
    <t xml:space="preserve">Il est possible d'envisager l'achat pour faire l'écurage des bâtiments. Il peut aussi servir pour l'alimentation (transport des balles) et la litière. </t>
  </si>
  <si>
    <t>Fourche à fumier</t>
  </si>
  <si>
    <t>Balance</t>
  </si>
  <si>
    <t>Balance suspendue à cadran</t>
  </si>
  <si>
    <t>25 kg</t>
  </si>
  <si>
    <t>Cette balance peut servir à peser les agneaux et les concentrés.</t>
  </si>
  <si>
    <t>Corral (panneaux)</t>
  </si>
  <si>
    <t>2,5 m</t>
  </si>
  <si>
    <t>Il est possible de fabriquer le corral à partir d'autres matériaux pour limiter les coûts.</t>
  </si>
  <si>
    <t>Barrière anti-recul</t>
  </si>
  <si>
    <t>Cage de contention complète</t>
  </si>
  <si>
    <t>Ciseaux pour tailler les onglons</t>
  </si>
  <si>
    <t>Si vous faites la tonte vous-même, achetez plusieurs lames et faites-les affiler régulièrement.</t>
  </si>
  <si>
    <t>Vire ovin (facultatif)</t>
  </si>
  <si>
    <t>Remorque de transport (usagée)</t>
  </si>
  <si>
    <t xml:space="preserve">Afin d'éviter l'achat d'une remorque, vérifiez l'offre de transport à forfait dans votre région. 
Si vous prévoyez faire le transport de vos animaux, considérez la distance à parcourir et le nombre d'agneaux à transporter pour le choix de la remorque. </t>
  </si>
  <si>
    <t>Case d'agnelage (4 pi x 6 pi)</t>
  </si>
  <si>
    <t>1 po x 4 po</t>
  </si>
  <si>
    <t>3 planches horizontales de 4 pi</t>
  </si>
  <si>
    <t>1 po x 6 po</t>
  </si>
  <si>
    <t>3 planches horizontales de 6 pi</t>
  </si>
  <si>
    <t>Nombre</t>
  </si>
  <si>
    <t>Total linéaire (pi)</t>
  </si>
  <si>
    <t>1 po x 4 po x 12 pi</t>
  </si>
  <si>
    <t>1 po x 6 po x 10 pi</t>
  </si>
  <si>
    <t>Pentures</t>
  </si>
  <si>
    <t>3 po</t>
  </si>
  <si>
    <t>Total par case d'agnelage ($)</t>
  </si>
  <si>
    <t>Corral</t>
  </si>
  <si>
    <t>Transport des animaux</t>
  </si>
  <si>
    <t>Tonte</t>
  </si>
  <si>
    <t>Production laitière</t>
  </si>
  <si>
    <t>Salle de traite</t>
  </si>
  <si>
    <t>Quai de traite</t>
  </si>
  <si>
    <t>10 places</t>
  </si>
  <si>
    <t xml:space="preserve">Le prix inclut les matériaux pour un quai de traite avec des cornadis en bois, mais pas la main-d’œuvre. Des cornadis en métal peuvent coûter environ 300 $ par tête. </t>
  </si>
  <si>
    <t>Trayeuse</t>
  </si>
  <si>
    <t xml:space="preserve">Vérifier si la trayeuse est vendue avec les tuyaux courts à lait, les tuyaux courts à air, la griffe à lait, la valve, les gobelets et les manchons trayeurs. </t>
  </si>
  <si>
    <t>Pulsateur</t>
  </si>
  <si>
    <t>Tuyaux longs à air (9/32 po)</t>
  </si>
  <si>
    <t>Retrait automatique</t>
  </si>
  <si>
    <t>Balance à lait</t>
  </si>
  <si>
    <t xml:space="preserve">Le support doit être inclus afin que la balance soit au niveau. </t>
  </si>
  <si>
    <t>Ligne à lait neuve (2 ½ po)</t>
  </si>
  <si>
    <t>Ligne à lait (swing à lait)</t>
  </si>
  <si>
    <t>Ligne à air (PVC)</t>
  </si>
  <si>
    <t>Adapter la longueur nécessaire selon la longueur du quai de traite et la distance entre la salle de traite et la laiterie. Le prix du pied linéaire inclut les accessoires.</t>
  </si>
  <si>
    <t xml:space="preserve">Système de traite  </t>
  </si>
  <si>
    <t>Filtres à lait</t>
  </si>
  <si>
    <t xml:space="preserve">Ils doivent êtres changés à chaque traite. </t>
  </si>
  <si>
    <t>Équipements de lavage</t>
  </si>
  <si>
    <t>Laveuse à bassin à lait, évier de lavage, valves, injecteur d'air, tuyaux et drain automatique.</t>
  </si>
  <si>
    <t>Ligne de lavage</t>
  </si>
  <si>
    <t>De la laiterie à la salle de traite; le prix du pied linéaire inclut les accessoires.</t>
  </si>
  <si>
    <t>Produits nettoyants pour le système de traite</t>
  </si>
  <si>
    <t>Acide et chlore.</t>
  </si>
  <si>
    <t>Chaudière de traite en acier inoxydable</t>
  </si>
  <si>
    <t>Bassin à lait réfrigéré</t>
  </si>
  <si>
    <t>Environ 400 gallons</t>
  </si>
  <si>
    <t>Refroidisseur à lait (compresseur)</t>
  </si>
  <si>
    <t>Prix pour un refroidisseur usagé.</t>
  </si>
  <si>
    <t>Tuyau d'arrosage</t>
  </si>
  <si>
    <t>Pour nettoyer la salle de traite et le réservoir à lait.</t>
  </si>
  <si>
    <t>Système de pompe à lait pour la livraison du lait</t>
  </si>
  <si>
    <t>Vérifier le besoin auprès du transporteur.</t>
  </si>
  <si>
    <t>Évier</t>
  </si>
  <si>
    <t>Poubelle</t>
  </si>
  <si>
    <t>Balai</t>
  </si>
  <si>
    <t>Un balais pour la laiterie et un autre pour le quai de traite.</t>
  </si>
  <si>
    <t>Pelle</t>
  </si>
  <si>
    <t>Congélateur</t>
  </si>
  <si>
    <t>Pour congeler le lait lorsque les volumes sont trop faibles pour le livrer.</t>
  </si>
  <si>
    <t>Sacs pour la congélation du lait</t>
  </si>
  <si>
    <t>Contenant pour le bain de trayons</t>
  </si>
  <si>
    <t>Bain de trayons</t>
  </si>
  <si>
    <t>18,9 L</t>
  </si>
  <si>
    <t>Ensemble de dépistage (California Mastitis Test ou CMT)</t>
  </si>
  <si>
    <t>Installation (main-d’œuvre)</t>
  </si>
  <si>
    <t>Électricité</t>
  </si>
  <si>
    <t>Génératrice</t>
  </si>
  <si>
    <t>Pouponnière</t>
  </si>
  <si>
    <t>Louve</t>
  </si>
  <si>
    <t>Suces à louve</t>
  </si>
  <si>
    <t xml:space="preserve">Prévoir des suces de rechange, car les agneaux les brisent assez rapidement. </t>
  </si>
  <si>
    <t>Tuyaux de rechange pour la louve</t>
  </si>
  <si>
    <t xml:space="preserve">Un deuxième ensemble de tuyaux est conseillé pour faciliter le nettoyage. Il peut être possible d'utiliser de la tubulure pour les érablières. </t>
  </si>
  <si>
    <t xml:space="preserve">Assurez-vous de prendre des notes sur la quantité de lait livré et les dates de livraison pour faciliter votre planification annuelle. </t>
  </si>
  <si>
    <t>L’aménagement du quai de traite doit tenir compte d’un agrandissement éventuel et du nombre de brebis par parc.</t>
  </si>
  <si>
    <t>Le réservoir (bulk tank) ne doit pas être placé directement sur le sol. Il est plus facile de mettre du lait dans une chaudière au besoin.</t>
  </si>
  <si>
    <t>Construction d'un quai de traite avec un carcan en bois (10 places)</t>
  </si>
  <si>
    <t>Bois traité</t>
  </si>
  <si>
    <t>Longueur</t>
  </si>
  <si>
    <t>8 pi</t>
  </si>
  <si>
    <t xml:space="preserve">Théoriquement, il faudrait 3 planches de 1 x 4 po de 14 pi. </t>
  </si>
  <si>
    <t>Boulons mécaniques 10 mm</t>
  </si>
  <si>
    <t>90 mm</t>
  </si>
  <si>
    <t>150 mm</t>
  </si>
  <si>
    <t>Congélation du lait</t>
  </si>
  <si>
    <t>Total à prévoir</t>
  </si>
  <si>
    <t>4 L</t>
  </si>
  <si>
    <t>113 g</t>
  </si>
  <si>
    <t>500 g</t>
  </si>
  <si>
    <t>300 ml</t>
  </si>
  <si>
    <t>700 g</t>
  </si>
  <si>
    <t>Balles rondes avec rail</t>
  </si>
  <si>
    <r>
      <t>Besoin de 6 m</t>
    </r>
    <r>
      <rPr>
        <vertAlign val="superscript"/>
        <sz val="9"/>
        <color theme="1"/>
        <rFont val="Daytona Light"/>
        <family val="2"/>
      </rPr>
      <t>2</t>
    </r>
  </si>
  <si>
    <r>
      <t>Béton 20 MPa (m</t>
    </r>
    <r>
      <rPr>
        <vertAlign val="superscript"/>
        <sz val="9"/>
        <color theme="1"/>
        <rFont val="Daytona Light"/>
        <family val="2"/>
      </rPr>
      <t>3</t>
    </r>
    <r>
      <rPr>
        <sz val="9"/>
        <color theme="1"/>
        <rFont val="Daytona Light"/>
        <family val="2"/>
      </rPr>
      <t>)</t>
    </r>
  </si>
  <si>
    <t>Matériel</t>
  </si>
  <si>
    <t>2 compartiments, 6 tétines.</t>
  </si>
  <si>
    <t>Il est préférable d'acheter un bâton Bluetooth.</t>
  </si>
  <si>
    <t>Le prix indiqué est pour un congélateur usagé. Un bac d'équarrissage avec une unité réfrigérante peut coûter jusqu'à 6 500 $.</t>
  </si>
  <si>
    <t>Vérifier l'efficacité selon la saison.</t>
  </si>
  <si>
    <t>300 $ usagé ou 2 400 $ neuf.</t>
  </si>
  <si>
    <t>Nombre de
 pieds</t>
  </si>
  <si>
    <t xml:space="preserve">Consultez la fiche technique du CEPOQ pour vous aider à réaliser et à interpréter le CMT :  </t>
  </si>
  <si>
    <t>Cylindre, panneau de contrôle.</t>
  </si>
  <si>
    <t>Capacité de 
3 kg</t>
  </si>
  <si>
    <t>Poche de 
50 lbs</t>
  </si>
  <si>
    <t>Lames pour la tondeuse (13 dents) (facultatif)</t>
  </si>
  <si>
    <t>Idéalement, un thermomètre électronique.</t>
  </si>
  <si>
    <t>Qualité de base, une boite par type d'aiguilles.</t>
  </si>
  <si>
    <t>Aiguilles à usage unique: 18G 1po, 20G 1po et 21G 1po</t>
  </si>
  <si>
    <t>Désinfectant pour le nombril</t>
  </si>
  <si>
    <t>250 ml</t>
  </si>
  <si>
    <t>Seringues 3 ml</t>
  </si>
  <si>
    <t>Seringues 5 ml</t>
  </si>
  <si>
    <t>Seringues 10 ml</t>
  </si>
  <si>
    <t>Sachet de 76 g</t>
  </si>
  <si>
    <t>Écuelle pour le grain</t>
  </si>
  <si>
    <t>Bol à eau à flotte (infirmerie)</t>
  </si>
  <si>
    <t>Tétines pour biberon</t>
  </si>
  <si>
    <r>
      <rPr>
        <b/>
        <sz val="10"/>
        <color rgb="FFFF0000"/>
        <rFont val="Calibri"/>
        <family val="2"/>
      </rPr>
      <t>*</t>
    </r>
    <r>
      <rPr>
        <b/>
        <sz val="10"/>
        <color rgb="FFFF0000"/>
        <rFont val="Daytona Light"/>
        <family val="2"/>
      </rPr>
      <t>Assurez-vous de mettre les cases à zéro pour les équipements non choisis.</t>
    </r>
  </si>
  <si>
    <t>Choix du format adapté à vos mains.</t>
  </si>
  <si>
    <t>Attention à la qualité.</t>
  </si>
  <si>
    <t>À déterminer avec le vétérinaire (iode ou chlorhexidine).</t>
  </si>
  <si>
    <t>La caudectomie au moyen d’un anneau élastique doit être effectuée entre l’âge de 24 heures et 7 jours.</t>
  </si>
  <si>
    <t>Attention à la fièvre Q.</t>
  </si>
  <si>
    <t>Traitement de support lors de diarrhée.</t>
  </si>
  <si>
    <t>À déterminer avec votre vétérinaire.</t>
  </si>
  <si>
    <t>1 feuille de contre-plaqué 3/4 po</t>
  </si>
  <si>
    <t>1 feuille de contre-plaqué 1/2 po</t>
  </si>
  <si>
    <t>Lames pour la tondeuse (contre-peigne) (facultatif)</t>
  </si>
  <si>
    <t>2 planches verticales de 
3 pi</t>
  </si>
  <si>
    <t>1 planche de 
4 pi</t>
  </si>
  <si>
    <t>1 travers de 
5 pi</t>
  </si>
  <si>
    <t>1 travers de 
7 pi</t>
  </si>
  <si>
    <t>1 planche de 
6 pi</t>
  </si>
  <si>
    <t>Pour nettoyer le quai de traite.</t>
  </si>
  <si>
    <t>L'ensemble comprend la solution CMT prête à l'emploi et la palette blanche CMT.</t>
  </si>
  <si>
    <t>Théoriquement, il faudrait 2 planches de 1 x 6 po de 14 pi.</t>
  </si>
  <si>
    <t xml:space="preserve">Théoriquement, il faudrait 1 planche de 1 x 3 po de 14 pi. </t>
  </si>
  <si>
    <t>Contre-plaqué ½ po; 4 x 8 pi</t>
  </si>
  <si>
    <t>Rail à balles rondes 
(poutrelle H ou H beam)</t>
  </si>
  <si>
    <t>Trucs et astuces</t>
  </si>
  <si>
    <t>Pince pour les étiquettes</t>
  </si>
  <si>
    <t>Attestra</t>
  </si>
  <si>
    <t>Élastiques à caudectomie</t>
  </si>
  <si>
    <t>50 ml</t>
  </si>
  <si>
    <t xml:space="preserve"> 1 500 $ pour des pinces usagées.</t>
  </si>
  <si>
    <t>Les prix varient selon les fonctionnalités. Certains outils sont gratuits. Voir la section « Trucs et astuces ».</t>
  </si>
  <si>
    <r>
      <t>Tondeuse à moutons (</t>
    </r>
    <r>
      <rPr>
        <i/>
        <sz val="9"/>
        <color theme="1"/>
        <rFont val="Daytona Light"/>
        <family val="2"/>
      </rPr>
      <t>clipper</t>
    </r>
    <r>
      <rPr>
        <sz val="9"/>
        <color theme="1"/>
        <rFont val="Daytona Light"/>
        <family val="2"/>
      </rPr>
      <t>) 
(facultatif)</t>
    </r>
  </si>
  <si>
    <t>Tuyaux longs à lait en caoutchouc 
(9/16 po)</t>
  </si>
  <si>
    <t>Boulons d'ancrage 12 mm</t>
  </si>
  <si>
    <t xml:space="preserve">Dans le marché de l'usager, les prix se situent à 500 $ pour un pic et à    1 500 $ pour des pinces à balles rondes. Assurez-vous de choisir des équipements compatibles. </t>
  </si>
  <si>
    <t xml:space="preserve">                                               </t>
  </si>
  <si>
    <t>Pour le calcul des besoins en eau pour l’ensemble du troupeau, consultez le tableau suivant:</t>
  </si>
  <si>
    <t>Un inspecteur de la Direction générale de l’inspection et du bien-être animal du MAPAQ doit approuver les plans d’aménagement de la laiterie et de la salle de traite.</t>
  </si>
  <si>
    <t>Pour minimiser les coûts des lignes à lait, des lignes à air et des lignes de lavage, il est recommandé de les prévoir les plus courtes et droites possibles afin d’éviter les multiples joints qui augmentent le prix.</t>
  </si>
  <si>
    <t>Il est possible de se procurer des tuyaux usagés à condition de prévoir de la soudure. En effet, les trous existants ne seront pas nécessairement aux bons endroits.</t>
  </si>
  <si>
    <t>Le croquis présente des mangeoires sous forme de « trous pour les bols à moulée ». Par contre, pour une question d’efficacité du travail, il est préférable d’installer, sur la longueur du quai de traite, un tuyau à intérieur lisse d’environ 8 pouces de diamètre coupé sur la longueur.</t>
  </si>
  <si>
    <t>Consultez les fiches sur la santé mammaire et la qualité du lait:</t>
  </si>
  <si>
    <t xml:space="preserve">Le prix d’achat des trayeuses ne comprend pas de retrait automatique. Par contre, il faut accorder une importance à la qualité de la traite, par exemple en évitant la surtraite. </t>
  </si>
  <si>
    <t>Voir les fiches sur l'alimentation artificielle du CEPOQ:</t>
  </si>
  <si>
    <t xml:space="preserve">Portez une attention particulière au contrôle des mouches afin de limiter les risques de transmission de maladies. Il existe différentes méthodes de contrôle. </t>
  </si>
  <si>
    <t>Vaccin contre les clostridies</t>
  </si>
  <si>
    <t xml:space="preserve">Réaliser un suivi des performances des animaux et maintenir une comptabilité à jour et bien ventilée permet d’assurer une saine gestion de toutes les activités d’une entreprise.
Les manipulations à effectuer en production ovine sont nombreuses. Il est donc impératif de veiller à l'efficacité du travail ainsi qu'au bien-être des animaux et des personnes. En ce sens, lors du démarrage, il faut prévoir un lieu pour aménager une aire de manipulation. Il existe divers produits sur le marché, dans toutes les gammes de prix. Néanmoins, qu'il s'agisse d'équipements neufs ou usagés, vous devez prévoir les achats suivants :						</t>
  </si>
  <si>
    <t xml:space="preserve">Un équipement de congélation performant pour la congélation rapide du lait à -27 °C et moins permet de reporter la livraison du lait de 6 mois (voire de 12 mois, si les conditions de congélation sont optimales et que la température est stable durant toute la durée de l’entreposage). 
Par contre, un congélateur résidentiel (environ -15 °C) permet de conserver le lait pendant 3 mois.
Le produit doit atteindre une température de -18 °C en moins de 24 heures.
Il est préférable d’utiliser des sacs de congélation qui favorisent la congélation rapide. Les produits doivent être congelés en plaquettes de 10 cm d’épaisseur maximum idéalement et entrecroisés pour laisser l’air circuler entre chaque unité pendant le processus de congélation.
Le lait doit être congelé rapidement, soit maximum aux 2 traites. </t>
  </si>
  <si>
    <t xml:space="preserve">                       </t>
  </si>
  <si>
    <r>
      <t>Consultez la page du MAPAQ sur l'</t>
    </r>
    <r>
      <rPr>
        <b/>
        <u/>
        <sz val="11"/>
        <color theme="10"/>
        <rFont val="Calibri"/>
        <family val="2"/>
        <scheme val="minor"/>
      </rPr>
      <t>élimination des carcasses</t>
    </r>
    <r>
      <rPr>
        <u/>
        <sz val="11"/>
        <color theme="10"/>
        <rFont val="Calibri"/>
        <family val="2"/>
        <scheme val="minor"/>
      </rPr>
      <t xml:space="preserve"> d'animaux morts</t>
    </r>
  </si>
  <si>
    <t xml:space="preserve"> </t>
  </si>
  <si>
    <t>Construction des cases d'agnelage</t>
  </si>
  <si>
    <t>Consultez les liens suivants pour plus d’informations sur la régie et la manipulation des animaux:</t>
  </si>
  <si>
    <t>Pour l'identification de vos animaux, consultez le lien suivant:</t>
  </si>
  <si>
    <r>
      <t>Prévoir un bac pour mettre le matériel d'identification et faciliter le travail (par exemple</t>
    </r>
    <r>
      <rPr>
        <sz val="9"/>
        <color rgb="FFFF0000"/>
        <rFont val="Daytona Light"/>
        <family val="2"/>
      </rPr>
      <t>,</t>
    </r>
    <r>
      <rPr>
        <sz val="9"/>
        <color theme="1"/>
        <rFont val="Daytona Light"/>
        <family val="2"/>
      </rPr>
      <t xml:space="preserve"> un bac de pansage pour les chevaux).</t>
    </r>
  </si>
  <si>
    <t>Il s'agit du prix pour une chaudière usagée. Une chaudière neuve coûte environ 650 $.</t>
  </si>
  <si>
    <t>Voir les détails des matériaux et des prix dans la section  « Trucs et astuces » ci-dessous.</t>
  </si>
  <si>
    <t>Vous devez déterminer si vous souhaitez faire affaire avec un tondeur ou tondre vos animaux vous-même. Voir la section « Trucs et astuces » ci-dessous.</t>
  </si>
  <si>
    <t>Les prix indiqués sont ceux pour de l'épinette (bois de construction)</t>
  </si>
  <si>
    <t>Pinces à balles carrées pour le tracteur</t>
  </si>
  <si>
    <t>Dans le marché de l'usager, les prix se situent à 500 $ pour un pic et à 1 500 $ pour des pinces à balles rondes.</t>
  </si>
  <si>
    <t>Boîte de vis (100 vis)</t>
  </si>
  <si>
    <t>Si vous décidez de faire la tonte vous-même, prévoyez une aire de travail propre et ergonomique. Assurez-vous de respecter le bien-être des animaux durant la tonte et d'avoir un désinfectant à portée de main en cas de blessure. Si votre volume d'animaux augmente, munissez-vous d'une tondeuse suspendue pour une meilleure efficacité. Prévoyez aussi suivre des cours de tonte.</t>
  </si>
  <si>
    <t>Les sites Web des fournisseurs ont été consultés pour dresser cette liste, mais il est possible qu’elle ne regroupe pas l’ensemble des fournisseurs pour le secteur ovin. Elle vise à faciliter votre recherche de matériaux et d’équipements, mais vous êtes invité à faire vos propres démarches.</t>
  </si>
  <si>
    <t>Karine V. Champagne, MAPAQ, Direction des communications</t>
  </si>
  <si>
    <t>Valérie Coté, MAPAQ, Direction régionale du Bas-Saint-Laurent</t>
  </si>
  <si>
    <t>Pinces à élastique pour caudectomie</t>
  </si>
  <si>
    <t xml:space="preserve">Électrolytes pour les agneaux </t>
  </si>
  <si>
    <t>Le contenu de cette section est adapté des fiches suivantes du Centre d’expertise en production ovine du Québec (CEPOQ) :</t>
  </si>
  <si>
    <t xml:space="preserve">Plusieurs vidéos se trouvent sous l’onglet « Centre de documentation » sur le site du CEPOQ :	</t>
  </si>
  <si>
    <t xml:space="preserve">En tant qu'éleveur, vous avez la responsabilité d'utiliser les médicaments de façon judicieuse. Vous êtes donc invité à consulter les documents suivants : 	 </t>
  </si>
  <si>
    <r>
      <t xml:space="preserve">Pour plus d'informations sur la caudectomie, consultez la section 5.7 du </t>
    </r>
    <r>
      <rPr>
        <i/>
        <sz val="9"/>
        <rFont val="Daytona Light"/>
        <family val="2"/>
      </rPr>
      <t>Code de pratiques</t>
    </r>
    <r>
      <rPr>
        <sz val="9"/>
        <rFont val="Daytona Light"/>
        <family val="2"/>
      </rPr>
      <t>:</t>
    </r>
  </si>
  <si>
    <t>Il est nécessaire de planifier la distribution de la nourriture selon le nombre d’animaux dans l’élevage (pour la reprise de l’ensilage notamment). Vous devez vous procurer divers outils qui faciliteront l’alimentation des animaux et préparer certains mélanges d’intrants au besoin.</t>
  </si>
  <si>
    <t xml:space="preserve">Il peut être approprié d’acheter un silo à grains afin d’améliorer l’efficacité du travail et de réduire les coûts (les produits en vrac sont moins dispendieux que les produits en sacs). Attention! Le volume entreposé a une incidence sur la fraîcheur des aliments. Les prix varient de 2 500 $ à 5 000 $ selon la capacité pour un silo usagé et n’incluent pas la dalle de béton. </t>
  </si>
  <si>
    <r>
      <t>Une réflexion doit également être faite sur le mode de distribution des fourrages (installation d’un rail, achat d’un chariot à balles rondes ou d’un dérouleur). Elle doit aussi inclure la procédure pour entrer les fourrages dans la bergerie avec un tracteur ou une déchargeuse à godets (</t>
    </r>
    <r>
      <rPr>
        <i/>
        <sz val="9"/>
        <rFont val="Daytona Light"/>
        <family val="2"/>
      </rPr>
      <t>Bobcat</t>
    </r>
    <r>
      <rPr>
        <sz val="9"/>
        <rFont val="Daytona Light"/>
        <family val="2"/>
      </rPr>
      <t>). Vous pouvez consulter les documents suivants pour vous aider dans votre réflexion:</t>
    </r>
  </si>
  <si>
    <t xml:space="preserve">Les moutons doivent avoir tous les jours accès à une source qui fournit assez d’eau fraîche et propre pour satisfaire leurs besoins en eau. Il est possible de nettoyer les abreuvoirs avec une brosse fixée sur une perceuse. Le débit de l'eau doit également être suffisant.
</t>
  </si>
  <si>
    <t>Aires d'alimentation à la dérobée</t>
  </si>
  <si>
    <r>
      <t>Chargeur compact (</t>
    </r>
    <r>
      <rPr>
        <i/>
        <sz val="9"/>
        <rFont val="Daytona Light"/>
        <family val="2"/>
      </rPr>
      <t>bobcat</t>
    </r>
    <r>
      <rPr>
        <sz val="9"/>
        <rFont val="Daytona Light"/>
        <family val="2"/>
      </rPr>
      <t>)</t>
    </r>
  </si>
  <si>
    <t>Congélateur ou bac d'équarrissage</t>
  </si>
  <si>
    <t>Panneau 3 pi x 4 pi</t>
  </si>
  <si>
    <t>Panneau 3 pi x 6 pi</t>
  </si>
  <si>
    <r>
      <t xml:space="preserve">Le système de traite retenu pour cet onglet est un quai de traite double 10 (20 places au total) avec 5 trayeuses de type </t>
    </r>
    <r>
      <rPr>
        <i/>
        <sz val="9"/>
        <color theme="1"/>
        <rFont val="Daytona Light"/>
        <family val="2"/>
      </rPr>
      <t>swing over</t>
    </r>
    <r>
      <rPr>
        <sz val="9"/>
        <color theme="1"/>
        <rFont val="Daytona Light"/>
        <family val="2"/>
      </rPr>
      <t xml:space="preserve"> en ligne haute. Chaque trayeuse peut traire quatre brebis, soit deux de chaque côté de l'appareil.</t>
    </r>
  </si>
  <si>
    <t xml:space="preserve">Plusieurs pièces d’équipement peuvent facilement se trouver dans l’usager à moindre coût. Par contre, tout ce qui est en caoutchouc doit être acheté neuf, et il faut nettoyer et remonter la pompe avant de l’utiliser de nouveau. </t>
  </si>
  <si>
    <t>Le démarrage d’une production ovine nécessite l’acquisition de divers équipements pour assurer l’efficacité du travail, la santé et le bien-être des animaux et la salubrité du matériel. Les coûts associés à ces équipements sont souvent sous-estimés, et il est important de considérer l’ensemble de ces dépenses dans la planification d’un projet d’établissement.</t>
  </si>
  <si>
    <t>L’évaluation des matériaux et des équipements nécessaires a été effectuée à partir d’un scénario de 100 brebis. Les dépenses associées à ces matériaux et équipements doivent s’ajouter aux dépenses normalement présentées dans un budget d’exploitation (fourrages, concentrés, litière, poudre de lait, colostrum, etc.) et aux investissements de base (aménagement du bâtiment, ventilation, etc.) afin de réaliser un plan d’affaires complet et d’évaluer le besoin de financement.</t>
  </si>
  <si>
    <t>Le fichier dynamique contient quatre onglets, soit : « Santé », « Alimentation », « Régie et manipulation » ainsi que « Production laitière ». Remplissez les onglets qui vous concernent et adaptez la liste et les prix des équipements nécessaires à votre projet pour chacun de ceux-ci. Vous trouverez également des trucs et astuces au bas de chaque section.</t>
  </si>
  <si>
    <t>Bon succès!</t>
  </si>
  <si>
    <t>Stéphanie Landry, agronome, MAPAQ, Direction régionale du Bas-Saint-Laurent</t>
  </si>
  <si>
    <t>Chantal Lemieux, agronome, MAPAQ, Direction régionale du Centre-du-Québec</t>
  </si>
  <si>
    <t>Marie-Ange Therrien, agronome, MAPAQ, Direction régionale de l'Estrie</t>
  </si>
  <si>
    <t xml:space="preserve">Les abreuvoirs doivent être adaptés pour les petits ruminants. Il n'est pas recommandé d'utiliser des abreuvoirs pour bovins. Le nombre d'abreuvoirs est basé sur le nombre de parcs et le nombre d'animaux (1 abreuvoir pour environ 25 brebis). Pour 100 brebis, on estime qu'il y a un minimum de 16 parcs. 
Il est possible d'acheter des abreuvoirs en fonte émaillée plus durables, à 80 $. </t>
  </si>
  <si>
    <t xml:space="preserve">Le prix linéaire n'inclut pas les accessoires (raccords, coudes, robinets, etc.). </t>
  </si>
  <si>
    <t>À prévoir dans un troupeau de brebis prolifiques (par exemple le Cal Plus).</t>
  </si>
  <si>
    <t>Il est possible d'acheter un réfrigérateur usagé.</t>
  </si>
  <si>
    <t>Il est possible d'acheter une armoire usagée.</t>
  </si>
  <si>
    <t xml:space="preserve">S'informer à la clinique vétérinaire ou le fabriquer maison. Le rapporter à la clinique vétérinaire une fois qu'il est plein. </t>
  </si>
  <si>
    <t xml:space="preserve">Il existe aussi des seringues automatiques qui peuvent être utiles pour un traitement à grande échelle (traitements ou vaccins). </t>
  </si>
  <si>
    <t>Prix variant de 5 $ à 30 $.</t>
  </si>
  <si>
    <t>Selon la recommandation vétérinaire, faire un mélange avec le désinfectant pour le nombril.</t>
  </si>
  <si>
    <t>Antirecul ou vaporisateur</t>
  </si>
  <si>
    <t xml:space="preserve">Le seul anti-inflammatoire homologué pour les ovins au Canada est le méloxicam, vendu sous deux marques de commerce: Metacam (formule originale) et Meloxidyl (générique). Le prix indiqué est pour le Meloxidyl. </t>
  </si>
  <si>
    <t>Souvent des électrolytes pour les veaux.</t>
  </si>
  <si>
    <t>Bon volume, attention à la date de péremption; utilisez le produit pour vos agneaux et vos brebis.</t>
  </si>
  <si>
    <t>Le plus petit format vendu est de 250 ml; attention à la péremption.</t>
  </si>
  <si>
    <t>Vitamine du complexe B; divers produits sur le marché</t>
  </si>
  <si>
    <t>Tétracycline à longue action</t>
  </si>
  <si>
    <t xml:space="preserve">Il est plus efficace d'en avoir plusieurs que l'on remplit à l'avance plutôt que de faire des allers-retours. </t>
  </si>
  <si>
    <t>Ils peuvent être en bois pour limiter les coûts.</t>
  </si>
  <si>
    <t>Ils peuvent être moins dispendieux s’ils sont fabriqués à la maison. Vous devez prévoir 5 biberons au total (4 biberons sont inclus avec le support).</t>
  </si>
  <si>
    <t>Support pour 5 biberons (4 biberons sont inclus)</t>
  </si>
  <si>
    <t>Il s’agit d’une poche de réserve afin de combler les besoins à court terme pour le démarrage. La quantité réelle de poudre de lait nécessaire doit être considérée dans le budget d’alimentation (dépenses courantes). 
Pour la production de lait de brebis, il est nécessaire de prévoir plus de poches pour commencer, car un agneau consomme environ une demi-poche.</t>
  </si>
  <si>
    <t>Pour le colostrum et la poudre de lait, il faut suivre les recommandations du fabricant concernant la température de l'eau pour la reconstitution. Il ne faut pas utiliser d'eau bouillante et il faut vérifier la température avec un thermomètre.</t>
  </si>
  <si>
    <t xml:space="preserve">L’eau chaude du chauffe-eau pourrait contenir des bactéries si la température du chauffe-eau est inférieure à 60 °C. 
Pour la consommation et la reconstitution du lait et du colostrum en poudre, il est recommandé d’utiliser une bouilloire pour chauffer l’eau à la place d’un chauffe-eau. </t>
  </si>
  <si>
    <t>Il faut magasiner votre pince en considérant son ergonomie et sa facilité d'utilisation.</t>
  </si>
  <si>
    <t xml:space="preserve">Les frais peuvent varier de 0 à 300 $ par année en fonction du logiciel choisi. Il est possible de débuter avec un carnet de troupeau incluant les naissances, la mortalité, les pesées et les médicaments. </t>
  </si>
  <si>
    <t xml:space="preserve">Il est possible d’acheter une cage usagée (par exemple, une cage provenant d’une production porcine) et un cadran numérique de balance électronique à 129,95 $ </t>
  </si>
  <si>
    <t>Il est possible de fabriquer une barrière antirecul à partir d'autres matériaux pour limiter les coûts. Il est pratique d'installer une barrière antirecul à l'entrée de la cage, à une distance équivalente à la longueur d'une brebis. Les barrières antirecul doivent être installées de manière à accueillir quatre brebis entre chaque barrière.</t>
  </si>
  <si>
    <t xml:space="preserve">Il est possible d'acheter uniquement la barrière de tête et de construire la structure, la porte latérale et la barrière antirecul. </t>
  </si>
  <si>
    <t xml:space="preserve">Adapter la longueur nécessaire selon le positionnement de la ligne à lait (haute ou basse). Il existe aussi des tuyaux longs à lait en silicone à 11 $/pi qui durent généralement 4 ans (en fonction de la dureté de l’eau), comparativement à environ un an pour ceux en caoutchouc. </t>
  </si>
  <si>
    <t xml:space="preserve">Le prix du pied linéaire inclut les accessoires (ferrules, crampons, garnitures en néoprène, coude, valve de dérivation, encrage, tire-fond, etc.). Adapter la longueur nécessaire selon la distance entre les trayeuses et la cruche à lait (réception). Le diamètre doit être vérifié auprès de votre fournisseur. Il dépend du nombre de trayeuses et a été prévu pour une augmentation éventuelle de celui-ci. Il est possible qu’une ligne à lait de 2 po soit suffisante.  </t>
  </si>
  <si>
    <t>Adapter la longueur nécessaire selon la distance entre la cruche à lait (réception) et le bassin à lait. Le prix du pied linéaire inclut les accessoires.</t>
  </si>
  <si>
    <t xml:space="preserve">Le système de traite doit inclure la pompe à vide (compresseur), l’intercepteur de vide, le régulateur de vide, l’indicateur de vide, le piège sanitaire, le filtreur à lait, la cruche à lait et la pompe à lait. Le prix comprend des équipements neufs, mais certaines composantes peuvent être achetées usagées. </t>
  </si>
  <si>
    <t>La grosseur doit être adaptée au nombre de brebis visé dans le projet à terme. Dans le cas présent, un bassin d’environ 400 gallons est considéré en prévision d’une augmentation jusqu’à 200 brebis. Prix pour un bassin usagé.</t>
  </si>
  <si>
    <t xml:space="preserve">Si possible, prévoir un évier de lavage double en acier inoxydable dans les équipements de lavage afin d’éviter d’avoir deux éviers individuels dans la laiterie. Sinon, prévoir un évier de type cuve de lavage en plus d’un évier de lavage en acier inoxydable. Prévoir un accès à de l’eau froide et à de l’eau chaude ainsi que du savon et du papier à mains. </t>
  </si>
  <si>
    <t>Antirecul.</t>
  </si>
  <si>
    <t>En cas de panne de courant pour faire la traite et faire fonctionner le système d’approvisionnement en eau; vérifier auprès de l’électricien le modèle de génératrice à prévoir.</t>
  </si>
  <si>
    <t>Savon antiseptique (chlorhexidine)</t>
  </si>
  <si>
    <t xml:space="preserve">Vaccin pour prévenir huit maladies fréquentes causées par des clostridies, par exemple le Tasvax ou le Glanvac. </t>
  </si>
  <si>
    <t>Colostrum en poudre: commercial à base d'anticorps bovin</t>
  </si>
  <si>
    <t xml:space="preserve">Entre 350 $ et 450 $. Idéalement, en avoir un pour le grain et un pour la moulée. </t>
  </si>
  <si>
    <t>Les prix sont ceux pour de l’épinette et ne comprennent pas le coût des vis, des boulons et des œillets.</t>
  </si>
  <si>
    <t>Pour obtenir des trucs sur la planification et la construction d’une laiterie, consultez les fiches suivantes :</t>
  </si>
  <si>
    <t>2 x 3 po</t>
  </si>
  <si>
    <t>1 x 4 po</t>
  </si>
  <si>
    <t>1 x 6 po</t>
  </si>
  <si>
    <t>1 x 3 po</t>
  </si>
  <si>
    <t>Treillis de métal 150 x 150</t>
  </si>
  <si>
    <t>Désinfectant pour les plaies (ex. onguent à base de chlorhexidine) ou aérosol antiseptique</t>
  </si>
  <si>
    <r>
      <rPr>
        <b/>
        <sz val="9"/>
        <color theme="1"/>
        <rFont val="Daytona Light"/>
        <family val="2"/>
      </rPr>
      <t>Voir les trucs et astuces pour le détail des coûts (ligne 60).</t>
    </r>
    <r>
      <rPr>
        <sz val="9"/>
        <color theme="1"/>
        <rFont val="Daytona Light"/>
        <family val="2"/>
      </rPr>
      <t xml:space="preserve">
Prévoir au minimum 8 po par agneau d'espace mangeoire.  
Des trémies à cochons usagées peuvent être utilisées.</t>
    </r>
  </si>
  <si>
    <t>Vérifier si les dépenses indiquées aux lignes 19, 20, 21 et 22 de l'onglet 
« Alimentation » sont nécessaires.</t>
  </si>
  <si>
    <t>Nous tenons à remercier Richard Bourassa, médecin vétérinaire à l’Hôpital vétérinaire de Sherbrooke, pour sa participation à la préparation du contenu dans l’onglet « Santé ».
Nos remerciements vont aussi à Jean-Paul Houde, Marie-Chantal Houde et Julie Mayrand, qui ont collaboré à la production du contenu dans l’onglet
« Production laitière ».
Merci également aux Équipements Provencher et aux Équipements MBL pour leur aide concernant les prix dans l’onglet « Production laitière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</si>
</sst>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 * #,##0.00_)\ &quot;$&quot;_ ;_ * \(#,##0.00\)\ &quot;$&quot;_ ;_ * &quot;-&quot;??_)\ &quot;$&quot;_ ;_ @_ "/>
    <numFmt numFmtId="43" formatCode="_ * #,##0.00_)_ ;_ * \(#,##0.00\)_ ;_ * &quot;-&quot;??_)_ ;_ @_ "/>
    <numFmt numFmtId="164" formatCode="#,##0.00\ &quot;$&quot;"/>
    <numFmt numFmtId="165" formatCode="[=0]&quot;-&quot;;##,##0"/>
    <numFmt numFmtId="166" formatCode="_ * #,##0.00_)\ [$$-C0C]_ ;_ * \(#,##0.00\)\ [$$-C0C]_ ;_ * &quot;-&quot;??_)\ [$$-C0C]_ ;_ @_ "/>
  </numFmts>
  <fonts count="49" x14ac:knownFonts="1">
    <font>
      <sz val="11"/>
      <color theme="1"/>
      <name val="Calibri"/>
      <family val="2"/>
      <scheme val="minor"/>
    </font>
    <font>
      <u/>
      <sz val="11"/>
      <color theme="10"/>
      <name val="Calibri"/>
      <family val="2"/>
      <scheme val="minor"/>
    </font>
    <font>
      <sz val="11"/>
      <color theme="1"/>
      <name val="Calibri"/>
      <family val="2"/>
      <scheme val="minor"/>
    </font>
    <font>
      <sz val="9"/>
      <color theme="1"/>
      <name val="Daytona Light"/>
      <family val="2"/>
    </font>
    <font>
      <b/>
      <sz val="11"/>
      <color theme="0"/>
      <name val="Daytona Light"/>
      <family val="2"/>
    </font>
    <font>
      <b/>
      <sz val="9"/>
      <color theme="1"/>
      <name val="Daytona Light"/>
      <family val="2"/>
    </font>
    <font>
      <u/>
      <sz val="9"/>
      <color theme="10"/>
      <name val="Daytona Light"/>
      <family val="2"/>
    </font>
    <font>
      <sz val="9"/>
      <color rgb="FFFF0000"/>
      <name val="Daytona Light"/>
      <family val="2"/>
    </font>
    <font>
      <b/>
      <sz val="9"/>
      <color theme="0"/>
      <name val="Daytona Light"/>
      <family val="2"/>
    </font>
    <font>
      <sz val="9"/>
      <color rgb="FF000000"/>
      <name val="Daytona Light"/>
      <family val="2"/>
    </font>
    <font>
      <i/>
      <u/>
      <sz val="8"/>
      <color theme="10"/>
      <name val="Daytona Light"/>
      <family val="2"/>
    </font>
    <font>
      <u/>
      <sz val="9"/>
      <color rgb="FFFF0000"/>
      <name val="Daytona Light"/>
      <family val="2"/>
    </font>
    <font>
      <u/>
      <sz val="9"/>
      <color rgb="FF000000"/>
      <name val="Daytona Light"/>
      <family val="2"/>
    </font>
    <font>
      <sz val="9"/>
      <color theme="0" tint="-0.249977111117893"/>
      <name val="Daytona Light"/>
      <family val="2"/>
    </font>
    <font>
      <i/>
      <sz val="9"/>
      <color theme="1"/>
      <name val="Daytona Light"/>
      <family val="2"/>
    </font>
    <font>
      <b/>
      <sz val="9"/>
      <color rgb="FF000000"/>
      <name val="Daytona Light"/>
      <family val="2"/>
    </font>
    <font>
      <i/>
      <sz val="9"/>
      <color theme="0" tint="-0.249977111117893"/>
      <name val="Daytona Light"/>
      <family val="2"/>
    </font>
    <font>
      <sz val="9"/>
      <color rgb="FF00B0F0"/>
      <name val="Daytona Light"/>
      <family val="2"/>
    </font>
    <font>
      <vertAlign val="superscript"/>
      <sz val="9"/>
      <color theme="1"/>
      <name val="Daytona Light"/>
      <family val="2"/>
    </font>
    <font>
      <b/>
      <sz val="14"/>
      <color theme="0"/>
      <name val="Daytona Light"/>
      <family val="2"/>
    </font>
    <font>
      <b/>
      <sz val="10"/>
      <color theme="1"/>
      <name val="Daytona Light"/>
      <family val="2"/>
    </font>
    <font>
      <i/>
      <u/>
      <sz val="9"/>
      <color theme="10"/>
      <name val="Daytona Light"/>
      <family val="2"/>
    </font>
    <font>
      <b/>
      <sz val="14"/>
      <name val="Daytona Light"/>
      <family val="2"/>
    </font>
    <font>
      <b/>
      <u/>
      <sz val="9"/>
      <color theme="10"/>
      <name val="Daytona Light"/>
      <family val="2"/>
    </font>
    <font>
      <sz val="9"/>
      <name val="Daytona Light"/>
      <family val="2"/>
    </font>
    <font>
      <b/>
      <sz val="9"/>
      <name val="Daytona"/>
      <family val="2"/>
    </font>
    <font>
      <sz val="9.5"/>
      <color theme="1"/>
      <name val="Daytona Light"/>
      <family val="2"/>
    </font>
    <font>
      <b/>
      <sz val="14"/>
      <color theme="1"/>
      <name val="Daytona Light"/>
      <family val="2"/>
    </font>
    <font>
      <b/>
      <u/>
      <sz val="11"/>
      <color theme="10"/>
      <name val="Calibri"/>
      <family val="2"/>
      <scheme val="minor"/>
    </font>
    <font>
      <sz val="9"/>
      <color indexed="81"/>
      <name val="Tahoma"/>
      <family val="2"/>
    </font>
    <font>
      <b/>
      <sz val="9"/>
      <color indexed="81"/>
      <name val="Tahoma"/>
      <family val="2"/>
    </font>
    <font>
      <b/>
      <sz val="9"/>
      <color indexed="81"/>
      <name val="Abadi Extra Light"/>
      <family val="2"/>
    </font>
    <font>
      <sz val="9"/>
      <color indexed="81"/>
      <name val="Tahoma"/>
      <charset val="1"/>
    </font>
    <font>
      <b/>
      <sz val="10"/>
      <color rgb="FFFF0000"/>
      <name val="Daytona Light"/>
      <family val="2"/>
    </font>
    <font>
      <b/>
      <sz val="10"/>
      <color rgb="FFFF0000"/>
      <name val="Calibri"/>
      <family val="2"/>
    </font>
    <font>
      <b/>
      <sz val="10"/>
      <name val="Daytona Light"/>
      <family val="2"/>
    </font>
    <font>
      <sz val="11"/>
      <color theme="10"/>
      <name val="Calibri"/>
      <family val="2"/>
      <scheme val="minor"/>
    </font>
    <font>
      <b/>
      <u/>
      <sz val="10"/>
      <color theme="1"/>
      <name val="Daytona Light"/>
      <family val="2"/>
    </font>
    <font>
      <b/>
      <u/>
      <sz val="10"/>
      <name val="Daytona Light"/>
      <family val="2"/>
    </font>
    <font>
      <sz val="8"/>
      <color theme="1"/>
      <name val="Daytona Light"/>
      <family val="2"/>
    </font>
    <font>
      <sz val="10"/>
      <color theme="1"/>
      <name val="Daytona Light"/>
      <family val="2"/>
    </font>
    <font>
      <u/>
      <sz val="9"/>
      <color theme="1"/>
      <name val="Daytona Light"/>
      <family val="2"/>
    </font>
    <font>
      <b/>
      <u/>
      <sz val="9"/>
      <color theme="1"/>
      <name val="Daytona Light"/>
      <family val="2"/>
    </font>
    <font>
      <sz val="8"/>
      <color rgb="FF000000"/>
      <name val="Daytona Light"/>
      <family val="2"/>
    </font>
    <font>
      <i/>
      <sz val="9"/>
      <color theme="6" tint="0.79998168889431442"/>
      <name val="Daytona Light"/>
      <family val="2"/>
    </font>
    <font>
      <sz val="9"/>
      <color theme="6" tint="0.79998168889431442"/>
      <name val="Daytona Light"/>
      <family val="2"/>
    </font>
    <font>
      <b/>
      <u/>
      <sz val="10"/>
      <color rgb="FF000000"/>
      <name val="Daytona Light"/>
      <family val="2"/>
    </font>
    <font>
      <i/>
      <sz val="9"/>
      <name val="Daytona Light"/>
      <family val="2"/>
    </font>
    <font>
      <sz val="8"/>
      <name val="Daytona Light"/>
      <family val="2"/>
    </font>
  </fonts>
  <fills count="15">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39997558519241921"/>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bgColor indexed="64"/>
      </patternFill>
    </fill>
  </fills>
  <borders count="48">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0" fontId="1" fillId="0" borderId="0" applyNumberForma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xf numFmtId="43" fontId="2" fillId="0" borderId="0" applyFont="0" applyFill="0" applyBorder="0" applyAlignment="0" applyProtection="0"/>
  </cellStyleXfs>
  <cellXfs count="514">
    <xf numFmtId="0" fontId="0" fillId="0" borderId="0" xfId="0"/>
    <xf numFmtId="0" fontId="3" fillId="3" borderId="0" xfId="0" applyFont="1" applyFill="1" applyProtection="1"/>
    <xf numFmtId="0" fontId="3" fillId="0" borderId="0" xfId="0" applyFont="1" applyFill="1" applyAlignment="1" applyProtection="1">
      <alignment horizontal="justify" vertical="center" wrapText="1"/>
    </xf>
    <xf numFmtId="0" fontId="3" fillId="7" borderId="0" xfId="0" applyFont="1" applyFill="1" applyProtection="1"/>
    <xf numFmtId="0" fontId="3" fillId="8" borderId="0" xfId="0" applyFont="1" applyFill="1" applyProtection="1"/>
    <xf numFmtId="0" fontId="7" fillId="7" borderId="0" xfId="0" applyFont="1" applyFill="1" applyProtection="1"/>
    <xf numFmtId="0" fontId="5" fillId="7" borderId="0" xfId="0" applyFont="1" applyFill="1" applyProtection="1"/>
    <xf numFmtId="0" fontId="3" fillId="7" borderId="0" xfId="0" applyFont="1" applyFill="1" applyAlignment="1" applyProtection="1">
      <alignment horizontal="justify" vertical="center" wrapText="1"/>
    </xf>
    <xf numFmtId="0" fontId="3" fillId="8" borderId="0" xfId="0" applyFont="1" applyFill="1" applyAlignment="1" applyProtection="1">
      <alignment vertical="center" wrapText="1"/>
    </xf>
    <xf numFmtId="0" fontId="3" fillId="8" borderId="0" xfId="0" applyFont="1" applyFill="1" applyAlignment="1" applyProtection="1">
      <alignment wrapText="1"/>
    </xf>
    <xf numFmtId="165" fontId="3" fillId="5" borderId="2" xfId="4" applyNumberFormat="1" applyFont="1" applyFill="1" applyBorder="1" applyAlignment="1" applyProtection="1">
      <alignment horizontal="center" vertical="center"/>
      <protection locked="0"/>
    </xf>
    <xf numFmtId="165" fontId="9" fillId="5" borderId="2" xfId="4" applyNumberFormat="1" applyFont="1" applyFill="1" applyBorder="1" applyAlignment="1" applyProtection="1">
      <alignment horizontal="center" vertical="center"/>
      <protection locked="0"/>
    </xf>
    <xf numFmtId="0" fontId="20" fillId="2" borderId="2" xfId="0" applyFont="1" applyFill="1" applyBorder="1" applyAlignment="1" applyProtection="1">
      <alignment horizontal="right" vertical="center"/>
    </xf>
    <xf numFmtId="44" fontId="20" fillId="2" borderId="2" xfId="2" applyFont="1" applyFill="1" applyBorder="1" applyAlignment="1" applyProtection="1">
      <alignment horizontal="center" vertical="center"/>
    </xf>
    <xf numFmtId="0" fontId="3" fillId="8" borderId="0" xfId="0" applyFont="1" applyFill="1" applyAlignment="1">
      <alignment vertical="center"/>
    </xf>
    <xf numFmtId="0" fontId="3" fillId="8" borderId="0" xfId="0" applyFont="1" applyFill="1" applyAlignment="1">
      <alignment horizontal="center" vertical="center"/>
    </xf>
    <xf numFmtId="44" fontId="3" fillId="8" borderId="0" xfId="2" applyFont="1" applyFill="1" applyAlignment="1">
      <alignment horizontal="center" vertical="center"/>
    </xf>
    <xf numFmtId="0" fontId="7" fillId="8" borderId="0" xfId="0" applyFont="1" applyFill="1" applyAlignment="1">
      <alignment vertical="center"/>
    </xf>
    <xf numFmtId="0" fontId="7" fillId="8" borderId="0" xfId="0" applyFont="1" applyFill="1" applyAlignment="1">
      <alignment vertical="center" wrapText="1"/>
    </xf>
    <xf numFmtId="0" fontId="9" fillId="8" borderId="0" xfId="0" applyFont="1" applyFill="1" applyAlignment="1">
      <alignment vertical="center"/>
    </xf>
    <xf numFmtId="0" fontId="3" fillId="8" borderId="0" xfId="0" applyFont="1" applyFill="1" applyAlignment="1">
      <alignment vertical="center" wrapText="1"/>
    </xf>
    <xf numFmtId="0" fontId="9" fillId="8" borderId="0" xfId="0" applyFont="1" applyFill="1" applyAlignment="1">
      <alignment vertical="center" wrapText="1"/>
    </xf>
    <xf numFmtId="164" fontId="3" fillId="8" borderId="0" xfId="0" applyNumberFormat="1" applyFont="1" applyFill="1" applyAlignment="1">
      <alignment horizontal="right" vertical="center"/>
    </xf>
    <xf numFmtId="0" fontId="3" fillId="8" borderId="0" xfId="0" applyFont="1" applyFill="1" applyBorder="1" applyAlignment="1">
      <alignment vertical="center"/>
    </xf>
    <xf numFmtId="0" fontId="3" fillId="8" borderId="0" xfId="0" applyFont="1" applyFill="1" applyBorder="1" applyAlignment="1">
      <alignment horizontal="center" vertical="center"/>
    </xf>
    <xf numFmtId="44" fontId="3" fillId="8" borderId="0" xfId="0" applyNumberFormat="1" applyFont="1" applyFill="1" applyBorder="1" applyAlignment="1">
      <alignment horizontal="center" vertical="center"/>
    </xf>
    <xf numFmtId="44" fontId="3" fillId="8" borderId="0" xfId="2" applyFont="1" applyFill="1" applyBorder="1" applyAlignment="1">
      <alignment horizontal="center" vertical="center"/>
    </xf>
    <xf numFmtId="0" fontId="3" fillId="8" borderId="0" xfId="0" applyFont="1" applyFill="1" applyBorder="1" applyAlignment="1">
      <alignment vertical="center" wrapText="1"/>
    </xf>
    <xf numFmtId="0" fontId="5" fillId="8" borderId="0" xfId="0" applyFont="1" applyFill="1" applyAlignment="1">
      <alignment vertical="center"/>
    </xf>
    <xf numFmtId="0" fontId="6" fillId="8" borderId="0" xfId="3" applyFont="1" applyFill="1" applyAlignment="1">
      <alignment vertical="center"/>
    </xf>
    <xf numFmtId="0" fontId="9" fillId="8" borderId="0" xfId="0" applyFont="1" applyFill="1" applyBorder="1" applyAlignment="1">
      <alignment vertical="center"/>
    </xf>
    <xf numFmtId="0" fontId="16" fillId="8" borderId="0" xfId="0" applyFont="1" applyFill="1" applyAlignment="1">
      <alignment horizontal="left" vertical="center"/>
    </xf>
    <xf numFmtId="44" fontId="13" fillId="8" borderId="0" xfId="2" applyFont="1" applyFill="1" applyAlignment="1">
      <alignment horizontal="center" vertical="center"/>
    </xf>
    <xf numFmtId="0" fontId="3" fillId="8" borderId="2" xfId="0" applyFont="1" applyFill="1" applyBorder="1" applyAlignment="1">
      <alignment horizontal="center" vertical="center"/>
    </xf>
    <xf numFmtId="44" fontId="3" fillId="8" borderId="2" xfId="2" applyFont="1" applyFill="1" applyBorder="1" applyAlignment="1">
      <alignment horizontal="center" vertical="center"/>
    </xf>
    <xf numFmtId="0" fontId="9" fillId="8" borderId="2" xfId="0" applyFont="1" applyFill="1" applyBorder="1" applyAlignment="1">
      <alignment horizontal="center" vertical="center"/>
    </xf>
    <xf numFmtId="44" fontId="3" fillId="8" borderId="2" xfId="2" applyFont="1" applyFill="1" applyBorder="1" applyAlignment="1">
      <alignment horizontal="right" vertical="center"/>
    </xf>
    <xf numFmtId="0" fontId="9" fillId="8" borderId="2" xfId="0" applyFont="1" applyFill="1" applyBorder="1" applyAlignment="1">
      <alignment vertical="center" wrapText="1"/>
    </xf>
    <xf numFmtId="44" fontId="9" fillId="8" borderId="2" xfId="2" applyFont="1" applyFill="1" applyBorder="1" applyAlignment="1">
      <alignment horizontal="right" vertical="center"/>
    </xf>
    <xf numFmtId="0" fontId="9" fillId="8" borderId="2" xfId="0" applyFont="1" applyFill="1" applyBorder="1" applyAlignment="1">
      <alignment vertical="center"/>
    </xf>
    <xf numFmtId="0" fontId="3" fillId="8" borderId="2" xfId="0" applyFont="1" applyFill="1" applyBorder="1" applyAlignment="1">
      <alignment vertical="center" wrapText="1"/>
    </xf>
    <xf numFmtId="0" fontId="3" fillId="8" borderId="2" xfId="0" applyFont="1" applyFill="1" applyBorder="1" applyAlignment="1">
      <alignment horizontal="left" vertical="center" wrapText="1"/>
    </xf>
    <xf numFmtId="44" fontId="3" fillId="8" borderId="2" xfId="2" applyFont="1" applyFill="1" applyBorder="1" applyAlignment="1">
      <alignment vertical="center" wrapText="1"/>
    </xf>
    <xf numFmtId="0" fontId="20" fillId="2" borderId="2" xfId="0" applyFont="1" applyFill="1" applyBorder="1" applyAlignment="1">
      <alignment horizontal="right" vertical="center"/>
    </xf>
    <xf numFmtId="44" fontId="3" fillId="8" borderId="0" xfId="2" applyFont="1" applyFill="1" applyAlignment="1">
      <alignment horizontal="right" vertical="center"/>
    </xf>
    <xf numFmtId="0" fontId="6" fillId="8" borderId="0" xfId="3" applyFont="1" applyFill="1" applyAlignment="1">
      <alignment vertical="center" wrapText="1"/>
    </xf>
    <xf numFmtId="44" fontId="5" fillId="8" borderId="0" xfId="2" applyFont="1" applyFill="1" applyAlignment="1">
      <alignment horizontal="center" vertical="center"/>
    </xf>
    <xf numFmtId="0" fontId="5" fillId="2" borderId="4" xfId="0" applyFont="1" applyFill="1" applyBorder="1" applyAlignment="1">
      <alignment vertical="center"/>
    </xf>
    <xf numFmtId="0" fontId="9" fillId="2" borderId="5" xfId="0" applyFont="1" applyFill="1" applyBorder="1" applyAlignment="1">
      <alignment vertical="center"/>
    </xf>
    <xf numFmtId="0" fontId="3" fillId="8" borderId="0" xfId="0" applyFont="1" applyFill="1" applyAlignment="1">
      <alignment horizontal="left" vertical="center"/>
    </xf>
    <xf numFmtId="0" fontId="3" fillId="8" borderId="2" xfId="0" applyFont="1" applyFill="1" applyBorder="1" applyAlignment="1">
      <alignment vertical="center"/>
    </xf>
    <xf numFmtId="44" fontId="5" fillId="2" borderId="2" xfId="2" applyFont="1" applyFill="1" applyBorder="1" applyAlignment="1">
      <alignment horizontal="center" vertical="center"/>
    </xf>
    <xf numFmtId="0" fontId="11" fillId="8" borderId="0" xfId="3" applyFont="1" applyFill="1" applyAlignment="1">
      <alignment vertical="center"/>
    </xf>
    <xf numFmtId="0" fontId="12" fillId="8" borderId="0" xfId="3" applyFont="1" applyFill="1" applyAlignment="1">
      <alignment vertical="center"/>
    </xf>
    <xf numFmtId="0" fontId="3" fillId="0" borderId="2" xfId="0" applyFont="1" applyFill="1" applyBorder="1" applyAlignment="1">
      <alignment vertical="center"/>
    </xf>
    <xf numFmtId="0" fontId="16" fillId="8" borderId="0" xfId="0" applyFont="1" applyFill="1" applyAlignment="1">
      <alignment vertical="center"/>
    </xf>
    <xf numFmtId="0" fontId="3" fillId="8" borderId="0" xfId="0" applyFont="1" applyFill="1" applyAlignment="1">
      <alignment horizontal="left" vertical="center" wrapText="1"/>
    </xf>
    <xf numFmtId="0" fontId="3" fillId="8" borderId="0" xfId="0" applyFont="1" applyFill="1" applyAlignment="1">
      <alignment horizontal="left" vertical="center"/>
    </xf>
    <xf numFmtId="0" fontId="9" fillId="8" borderId="2" xfId="0" applyFont="1" applyFill="1" applyBorder="1" applyAlignment="1">
      <alignment horizontal="left" vertical="center" wrapText="1"/>
    </xf>
    <xf numFmtId="44" fontId="3" fillId="8" borderId="7" xfId="2" applyFont="1" applyFill="1" applyBorder="1" applyAlignment="1">
      <alignment horizontal="right" vertical="center"/>
    </xf>
    <xf numFmtId="0" fontId="3" fillId="0" borderId="0" xfId="0" applyFont="1" applyFill="1" applyAlignment="1">
      <alignment vertical="center"/>
    </xf>
    <xf numFmtId="0" fontId="3" fillId="10" borderId="2" xfId="0" applyFont="1" applyFill="1" applyBorder="1" applyAlignment="1">
      <alignment vertical="center"/>
    </xf>
    <xf numFmtId="0" fontId="3" fillId="10" borderId="2" xfId="0" applyFont="1" applyFill="1" applyBorder="1" applyAlignment="1">
      <alignment horizontal="center" vertical="center"/>
    </xf>
    <xf numFmtId="164" fontId="3" fillId="10" borderId="2" xfId="0" applyNumberFormat="1" applyFont="1" applyFill="1" applyBorder="1" applyAlignment="1">
      <alignment horizontal="right" vertical="center"/>
    </xf>
    <xf numFmtId="44" fontId="3" fillId="10" borderId="2" xfId="2" applyFont="1" applyFill="1" applyBorder="1" applyAlignment="1">
      <alignment horizontal="right" vertical="center"/>
    </xf>
    <xf numFmtId="0" fontId="26" fillId="8" borderId="2" xfId="0" applyFont="1" applyFill="1" applyBorder="1" applyAlignment="1">
      <alignment vertical="center"/>
    </xf>
    <xf numFmtId="0" fontId="3" fillId="8" borderId="7" xfId="0" applyFont="1" applyFill="1" applyBorder="1" applyAlignment="1">
      <alignment vertical="center" wrapText="1"/>
    </xf>
    <xf numFmtId="0" fontId="3" fillId="9" borderId="4" xfId="0" applyFont="1" applyFill="1" applyBorder="1" applyAlignment="1">
      <alignment horizontal="center" vertical="center"/>
    </xf>
    <xf numFmtId="0" fontId="5" fillId="9" borderId="5" xfId="0" applyFont="1" applyFill="1" applyBorder="1" applyAlignment="1">
      <alignment horizontal="center" vertical="center"/>
    </xf>
    <xf numFmtId="44" fontId="5" fillId="9" borderId="5" xfId="2" applyFont="1" applyFill="1" applyBorder="1" applyAlignment="1">
      <alignment horizontal="center" vertical="center"/>
    </xf>
    <xf numFmtId="0" fontId="5" fillId="9" borderId="6" xfId="0" applyFont="1" applyFill="1" applyBorder="1" applyAlignment="1">
      <alignment horizontal="center" vertical="center"/>
    </xf>
    <xf numFmtId="165" fontId="3" fillId="5" borderId="7" xfId="4" applyNumberFormat="1"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xf>
    <xf numFmtId="0" fontId="5" fillId="9" borderId="5" xfId="0" applyFont="1" applyFill="1" applyBorder="1" applyAlignment="1" applyProtection="1">
      <alignment horizontal="left" vertical="center"/>
    </xf>
    <xf numFmtId="0" fontId="5" fillId="9" borderId="5" xfId="0" applyFont="1" applyFill="1" applyBorder="1" applyAlignment="1" applyProtection="1">
      <alignment horizontal="center" vertical="center"/>
    </xf>
    <xf numFmtId="44" fontId="5" fillId="9" borderId="5" xfId="2" applyFont="1" applyFill="1" applyBorder="1" applyAlignment="1" applyProtection="1">
      <alignment horizontal="center" vertical="center"/>
    </xf>
    <xf numFmtId="0" fontId="5" fillId="9" borderId="6" xfId="0" applyFont="1" applyFill="1" applyBorder="1" applyAlignment="1" applyProtection="1">
      <alignment horizontal="center" vertical="center"/>
    </xf>
    <xf numFmtId="0" fontId="3" fillId="9" borderId="5" xfId="0" applyFont="1" applyFill="1" applyBorder="1" applyAlignment="1">
      <alignment horizontal="center" vertical="center"/>
    </xf>
    <xf numFmtId="44" fontId="3" fillId="9" borderId="5" xfId="2" applyFont="1" applyFill="1" applyBorder="1" applyAlignment="1">
      <alignment horizontal="center" vertical="center"/>
    </xf>
    <xf numFmtId="44" fontId="20" fillId="2" borderId="2" xfId="2" applyFont="1" applyFill="1" applyBorder="1" applyAlignment="1">
      <alignment horizontal="right" vertical="center"/>
    </xf>
    <xf numFmtId="0" fontId="9" fillId="2" borderId="5" xfId="0" applyFont="1" applyFill="1" applyBorder="1" applyAlignment="1">
      <alignment horizontal="center" vertical="center"/>
    </xf>
    <xf numFmtId="164" fontId="15" fillId="2" borderId="6" xfId="0" applyNumberFormat="1" applyFont="1" applyFill="1" applyBorder="1" applyAlignment="1">
      <alignment horizontal="right" vertical="center"/>
    </xf>
    <xf numFmtId="0" fontId="3" fillId="9" borderId="2" xfId="0" applyFont="1" applyFill="1" applyBorder="1" applyAlignment="1">
      <alignment horizontal="center" vertical="center"/>
    </xf>
    <xf numFmtId="0" fontId="3" fillId="9" borderId="2" xfId="0" applyFont="1" applyFill="1" applyBorder="1" applyAlignment="1">
      <alignment horizontal="left" vertical="center"/>
    </xf>
    <xf numFmtId="44" fontId="3" fillId="9" borderId="2" xfId="2" applyFont="1" applyFill="1" applyBorder="1" applyAlignment="1">
      <alignment horizontal="center" vertical="center"/>
    </xf>
    <xf numFmtId="0" fontId="5" fillId="2" borderId="2" xfId="0" applyFont="1" applyFill="1" applyBorder="1" applyAlignment="1">
      <alignment horizontal="right" vertical="center"/>
    </xf>
    <xf numFmtId="44" fontId="5" fillId="2" borderId="2" xfId="2" applyFont="1" applyFill="1" applyBorder="1" applyAlignment="1">
      <alignment horizontal="right" vertical="center"/>
    </xf>
    <xf numFmtId="0" fontId="3" fillId="11" borderId="10" xfId="0" applyFont="1" applyFill="1" applyBorder="1" applyAlignment="1">
      <alignment vertical="center"/>
    </xf>
    <xf numFmtId="0" fontId="3" fillId="11" borderId="10" xfId="0" applyFont="1" applyFill="1" applyBorder="1" applyAlignment="1">
      <alignment horizontal="left" vertical="center" wrapText="1"/>
    </xf>
    <xf numFmtId="0" fontId="3" fillId="11" borderId="10" xfId="0" applyFont="1" applyFill="1" applyBorder="1" applyAlignment="1">
      <alignment horizontal="center" vertical="center"/>
    </xf>
    <xf numFmtId="164" fontId="3" fillId="11" borderId="10" xfId="0" applyNumberFormat="1" applyFont="1" applyFill="1" applyBorder="1" applyAlignment="1">
      <alignment horizontal="right" vertical="center"/>
    </xf>
    <xf numFmtId="44" fontId="3" fillId="11" borderId="10" xfId="2" applyFont="1" applyFill="1" applyBorder="1" applyAlignment="1">
      <alignment horizontal="right" vertical="center"/>
    </xf>
    <xf numFmtId="0" fontId="3" fillId="8" borderId="2" xfId="0" applyFont="1" applyFill="1" applyBorder="1" applyAlignment="1">
      <alignment horizontal="left" vertical="center"/>
    </xf>
    <xf numFmtId="0" fontId="17" fillId="8" borderId="0" xfId="0" applyFont="1" applyFill="1" applyAlignment="1">
      <alignment vertical="center"/>
    </xf>
    <xf numFmtId="0" fontId="17" fillId="8" borderId="0" xfId="0" applyFont="1" applyFill="1" applyAlignment="1">
      <alignment vertical="center" wrapText="1"/>
    </xf>
    <xf numFmtId="44" fontId="9" fillId="8" borderId="2" xfId="2" applyFont="1" applyFill="1" applyBorder="1" applyAlignment="1">
      <alignment horizontal="center" vertical="center"/>
    </xf>
    <xf numFmtId="44" fontId="7" fillId="8" borderId="2" xfId="2" applyFont="1" applyFill="1" applyBorder="1" applyAlignment="1">
      <alignment horizontal="right" vertical="center"/>
    </xf>
    <xf numFmtId="0" fontId="12" fillId="8" borderId="0" xfId="3" applyFont="1" applyFill="1" applyAlignment="1">
      <alignment vertical="center" wrapText="1"/>
    </xf>
    <xf numFmtId="0" fontId="9" fillId="8" borderId="3" xfId="0" applyFont="1" applyFill="1" applyBorder="1" applyAlignment="1">
      <alignment horizontal="left" vertical="center"/>
    </xf>
    <xf numFmtId="44" fontId="9" fillId="8" borderId="3" xfId="2" applyFont="1" applyFill="1" applyBorder="1" applyAlignment="1">
      <alignment horizontal="center" vertical="center"/>
    </xf>
    <xf numFmtId="0" fontId="3" fillId="8" borderId="0" xfId="0" applyFont="1" applyFill="1" applyBorder="1" applyAlignment="1">
      <alignment horizontal="left" vertical="center" wrapText="1"/>
    </xf>
    <xf numFmtId="164" fontId="3" fillId="8" borderId="0" xfId="0" applyNumberFormat="1" applyFont="1" applyFill="1" applyBorder="1" applyAlignment="1">
      <alignment horizontal="right" vertical="center"/>
    </xf>
    <xf numFmtId="44" fontId="3" fillId="8" borderId="0" xfId="2" applyFont="1" applyFill="1" applyBorder="1" applyAlignment="1">
      <alignment horizontal="right" vertical="center"/>
    </xf>
    <xf numFmtId="0" fontId="8" fillId="8" borderId="0" xfId="0" applyFont="1" applyFill="1" applyAlignment="1">
      <alignment horizontal="center" vertical="center"/>
    </xf>
    <xf numFmtId="0" fontId="3" fillId="8" borderId="0" xfId="0" applyFont="1" applyFill="1"/>
    <xf numFmtId="0" fontId="3" fillId="9" borderId="0" xfId="0" applyFont="1" applyFill="1"/>
    <xf numFmtId="0" fontId="3" fillId="8" borderId="0" xfId="0" applyFont="1" applyFill="1" applyAlignment="1">
      <alignment horizontal="left" vertical="center"/>
    </xf>
    <xf numFmtId="0" fontId="3" fillId="8" borderId="0" xfId="0" applyFont="1" applyFill="1" applyBorder="1" applyAlignment="1">
      <alignment horizontal="left" vertical="center"/>
    </xf>
    <xf numFmtId="0" fontId="5" fillId="8" borderId="0" xfId="0" applyFont="1" applyFill="1" applyBorder="1" applyAlignment="1">
      <alignment vertical="center"/>
    </xf>
    <xf numFmtId="0" fontId="20" fillId="8" borderId="0" xfId="0" applyFont="1" applyFill="1" applyBorder="1" applyAlignment="1" applyProtection="1">
      <alignment horizontal="right" vertical="center"/>
    </xf>
    <xf numFmtId="44" fontId="5" fillId="8" borderId="0" xfId="2" applyFont="1" applyFill="1" applyBorder="1" applyAlignment="1">
      <alignment horizontal="center" vertical="center"/>
    </xf>
    <xf numFmtId="0" fontId="20" fillId="8" borderId="0" xfId="0" applyFont="1" applyFill="1" applyBorder="1" applyAlignment="1">
      <alignment horizontal="right" vertical="center"/>
    </xf>
    <xf numFmtId="44" fontId="20" fillId="8" borderId="0" xfId="2" applyFont="1" applyFill="1" applyBorder="1" applyAlignment="1">
      <alignment horizontal="right" vertical="center"/>
    </xf>
    <xf numFmtId="0" fontId="5" fillId="8" borderId="0" xfId="0" applyFont="1" applyFill="1" applyBorder="1" applyAlignment="1">
      <alignment horizontal="right" vertical="center"/>
    </xf>
    <xf numFmtId="44" fontId="5" fillId="8" borderId="0" xfId="2" applyFont="1" applyFill="1" applyBorder="1" applyAlignment="1">
      <alignment horizontal="right" vertical="center"/>
    </xf>
    <xf numFmtId="0" fontId="3" fillId="8" borderId="0" xfId="0" applyFont="1" applyFill="1" applyBorder="1" applyAlignment="1" applyProtection="1">
      <alignment vertical="center"/>
    </xf>
    <xf numFmtId="0" fontId="3" fillId="8" borderId="7" xfId="0" applyFont="1" applyFill="1" applyBorder="1" applyAlignment="1" applyProtection="1">
      <alignment horizontal="left" vertical="center" wrapText="1"/>
    </xf>
    <xf numFmtId="44" fontId="3" fillId="8" borderId="7" xfId="2" applyFont="1" applyFill="1" applyBorder="1" applyAlignment="1" applyProtection="1">
      <alignment horizontal="right" vertical="center"/>
    </xf>
    <xf numFmtId="44" fontId="3" fillId="8" borderId="2" xfId="2" applyFont="1" applyFill="1" applyBorder="1" applyAlignment="1" applyProtection="1">
      <alignment horizontal="right" vertical="center"/>
    </xf>
    <xf numFmtId="0" fontId="3" fillId="8" borderId="2" xfId="0" applyFont="1" applyFill="1" applyBorder="1" applyAlignment="1" applyProtection="1">
      <alignment horizontal="left" vertical="center"/>
    </xf>
    <xf numFmtId="0" fontId="7" fillId="8" borderId="0" xfId="0" applyFont="1" applyFill="1" applyBorder="1" applyAlignment="1" applyProtection="1">
      <alignment vertical="center"/>
    </xf>
    <xf numFmtId="0" fontId="7" fillId="8" borderId="0" xfId="0" applyFont="1" applyFill="1" applyBorder="1" applyAlignment="1" applyProtection="1">
      <alignment vertical="center" wrapText="1"/>
    </xf>
    <xf numFmtId="44" fontId="3" fillId="8" borderId="2" xfId="2" applyFont="1" applyFill="1" applyBorder="1" applyAlignment="1" applyProtection="1">
      <alignment horizontal="center" vertical="center"/>
    </xf>
    <xf numFmtId="0" fontId="3" fillId="8" borderId="0" xfId="0" applyFont="1" applyFill="1" applyBorder="1" applyAlignment="1" applyProtection="1">
      <alignment horizontal="center" vertical="center" wrapText="1"/>
    </xf>
    <xf numFmtId="44" fontId="9" fillId="8" borderId="2" xfId="2" applyFont="1" applyFill="1" applyBorder="1" applyAlignment="1" applyProtection="1">
      <alignment horizontal="right" vertical="center"/>
    </xf>
    <xf numFmtId="0" fontId="9" fillId="8" borderId="0" xfId="0" applyFont="1" applyFill="1" applyBorder="1" applyAlignment="1" applyProtection="1">
      <alignment horizontal="left" vertical="center" wrapText="1"/>
    </xf>
    <xf numFmtId="0" fontId="9" fillId="8" borderId="0" xfId="0" applyFont="1" applyFill="1" applyBorder="1" applyAlignment="1" applyProtection="1">
      <alignment horizontal="center" vertical="center"/>
    </xf>
    <xf numFmtId="0" fontId="9" fillId="8" borderId="0" xfId="0" applyFont="1" applyFill="1" applyBorder="1" applyAlignment="1" applyProtection="1">
      <alignment horizontal="center" vertical="center" wrapText="1"/>
    </xf>
    <xf numFmtId="164" fontId="9" fillId="8" borderId="0" xfId="0" applyNumberFormat="1" applyFont="1" applyFill="1" applyBorder="1" applyAlignment="1" applyProtection="1">
      <alignment horizontal="right" vertical="center"/>
    </xf>
    <xf numFmtId="44" fontId="9" fillId="8" borderId="0" xfId="2" applyFont="1" applyFill="1" applyBorder="1" applyAlignment="1" applyProtection="1">
      <alignment horizontal="center" vertical="center"/>
    </xf>
    <xf numFmtId="0" fontId="6" fillId="8" borderId="0" xfId="3" applyFont="1" applyFill="1" applyBorder="1" applyAlignment="1" applyProtection="1">
      <alignment vertical="center"/>
    </xf>
    <xf numFmtId="0" fontId="3" fillId="8" borderId="0" xfId="0" applyFont="1" applyFill="1" applyBorder="1" applyAlignment="1" applyProtection="1">
      <alignment horizontal="center" vertical="center"/>
    </xf>
    <xf numFmtId="0" fontId="7" fillId="8" borderId="0" xfId="0" applyFont="1" applyFill="1" applyBorder="1" applyAlignment="1" applyProtection="1">
      <alignment horizontal="left" vertical="center"/>
    </xf>
    <xf numFmtId="44" fontId="3" fillId="8" borderId="0" xfId="2" applyFont="1" applyFill="1" applyBorder="1" applyAlignment="1" applyProtection="1">
      <alignment horizontal="center" vertical="center"/>
    </xf>
    <xf numFmtId="0" fontId="3" fillId="8" borderId="0" xfId="0" applyFont="1" applyFill="1" applyBorder="1" applyAlignment="1" applyProtection="1">
      <alignment horizontal="left" vertical="center"/>
    </xf>
    <xf numFmtId="0" fontId="10" fillId="8" borderId="0" xfId="1" applyFont="1" applyFill="1" applyBorder="1" applyAlignment="1" applyProtection="1">
      <alignment horizontal="left" vertical="center"/>
    </xf>
    <xf numFmtId="44" fontId="5" fillId="8" borderId="0" xfId="2" applyFont="1" applyFill="1" applyBorder="1" applyAlignment="1" applyProtection="1">
      <alignment horizontal="center" vertical="center"/>
    </xf>
    <xf numFmtId="0" fontId="3" fillId="8" borderId="0" xfId="0" applyFont="1" applyFill="1" applyAlignment="1" applyProtection="1">
      <alignment vertical="center"/>
    </xf>
    <xf numFmtId="0" fontId="3" fillId="3" borderId="0" xfId="0" applyFont="1" applyFill="1" applyAlignment="1" applyProtection="1">
      <alignment vertical="center"/>
    </xf>
    <xf numFmtId="0" fontId="5" fillId="5" borderId="0" xfId="0" applyFont="1" applyFill="1" applyBorder="1" applyAlignment="1" applyProtection="1">
      <alignment vertical="center"/>
    </xf>
    <xf numFmtId="0" fontId="3" fillId="5" borderId="0" xfId="0" applyFont="1" applyFill="1" applyBorder="1" applyAlignment="1" applyProtection="1">
      <alignment vertical="center"/>
    </xf>
    <xf numFmtId="0" fontId="3" fillId="5" borderId="1" xfId="0" applyFont="1" applyFill="1" applyBorder="1" applyAlignment="1" applyProtection="1">
      <alignment vertical="center"/>
    </xf>
    <xf numFmtId="44" fontId="3" fillId="8" borderId="2" xfId="2" applyFont="1" applyFill="1" applyBorder="1" applyAlignment="1">
      <alignment vertical="center"/>
    </xf>
    <xf numFmtId="44" fontId="3" fillId="10" borderId="2" xfId="2" applyFont="1" applyFill="1" applyBorder="1" applyAlignment="1">
      <alignment vertical="center"/>
    </xf>
    <xf numFmtId="0" fontId="3" fillId="8" borderId="11" xfId="0" applyFont="1" applyFill="1" applyBorder="1" applyAlignment="1">
      <alignment vertical="center"/>
    </xf>
    <xf numFmtId="0" fontId="9" fillId="8" borderId="12" xfId="0" applyFont="1" applyFill="1" applyBorder="1" applyAlignment="1">
      <alignment vertical="center"/>
    </xf>
    <xf numFmtId="0" fontId="3" fillId="8" borderId="2" xfId="0" applyFont="1" applyFill="1" applyBorder="1" applyAlignment="1" applyProtection="1">
      <alignment vertical="center"/>
      <protection locked="0"/>
    </xf>
    <xf numFmtId="0" fontId="7" fillId="8" borderId="2" xfId="0" applyFont="1" applyFill="1" applyBorder="1" applyAlignment="1" applyProtection="1">
      <alignment vertical="center"/>
      <protection locked="0"/>
    </xf>
    <xf numFmtId="0" fontId="9" fillId="8" borderId="2" xfId="0" applyFont="1" applyFill="1" applyBorder="1" applyAlignment="1" applyProtection="1">
      <alignment vertical="center"/>
      <protection locked="0"/>
    </xf>
    <xf numFmtId="0" fontId="9" fillId="5" borderId="7" xfId="0" applyFont="1" applyFill="1" applyBorder="1" applyAlignment="1" applyProtection="1">
      <alignment horizontal="center" vertical="center"/>
      <protection locked="0"/>
    </xf>
    <xf numFmtId="0" fontId="3" fillId="8" borderId="7" xfId="0" applyFont="1" applyFill="1" applyBorder="1" applyAlignment="1" applyProtection="1">
      <alignment horizontal="center" vertical="center"/>
      <protection locked="0"/>
    </xf>
    <xf numFmtId="166" fontId="3" fillId="8" borderId="7" xfId="2" applyNumberFormat="1"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166" fontId="3" fillId="8" borderId="2" xfId="2" applyNumberFormat="1" applyFont="1" applyFill="1" applyBorder="1" applyAlignment="1" applyProtection="1">
      <alignment horizontal="center" vertical="center"/>
      <protection locked="0"/>
    </xf>
    <xf numFmtId="166" fontId="9" fillId="8" borderId="2" xfId="2" applyNumberFormat="1" applyFont="1" applyFill="1" applyBorder="1" applyAlignment="1" applyProtection="1">
      <alignment horizontal="center" vertical="center"/>
      <protection locked="0"/>
    </xf>
    <xf numFmtId="0" fontId="3" fillId="5" borderId="2" xfId="0" applyFont="1" applyFill="1" applyBorder="1" applyAlignment="1" applyProtection="1">
      <alignment horizontal="center" vertical="center"/>
      <protection locked="0"/>
    </xf>
    <xf numFmtId="0" fontId="9" fillId="8" borderId="2" xfId="0" applyFont="1" applyFill="1" applyBorder="1" applyAlignment="1" applyProtection="1">
      <alignment horizontal="center" vertical="center" wrapText="1"/>
      <protection locked="0"/>
    </xf>
    <xf numFmtId="166" fontId="9" fillId="8" borderId="2" xfId="2" applyNumberFormat="1"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44" fontId="3" fillId="8" borderId="2" xfId="2" applyFont="1" applyFill="1" applyBorder="1" applyAlignment="1" applyProtection="1">
      <alignment vertical="center"/>
      <protection locked="0"/>
    </xf>
    <xf numFmtId="164" fontId="3" fillId="8" borderId="2" xfId="0" applyNumberFormat="1" applyFont="1" applyFill="1" applyBorder="1" applyAlignment="1" applyProtection="1">
      <alignment horizontal="right" vertical="center"/>
      <protection locked="0"/>
    </xf>
    <xf numFmtId="44" fontId="3" fillId="8" borderId="2" xfId="0" applyNumberFormat="1" applyFont="1" applyFill="1" applyBorder="1" applyAlignment="1" applyProtection="1">
      <alignment horizontal="center" vertical="center"/>
      <protection locked="0"/>
    </xf>
    <xf numFmtId="164" fontId="3" fillId="8" borderId="7" xfId="0" applyNumberFormat="1" applyFont="1" applyFill="1" applyBorder="1" applyAlignment="1" applyProtection="1">
      <alignment horizontal="right" vertical="center"/>
      <protection locked="0"/>
    </xf>
    <xf numFmtId="0" fontId="3" fillId="5" borderId="7" xfId="0" applyFont="1" applyFill="1" applyBorder="1" applyAlignment="1" applyProtection="1">
      <alignment horizontal="center" vertical="center"/>
      <protection locked="0"/>
    </xf>
    <xf numFmtId="0" fontId="7" fillId="5" borderId="2" xfId="0" applyFont="1" applyFill="1" applyBorder="1" applyAlignment="1" applyProtection="1">
      <alignment horizontal="center" vertical="center"/>
      <protection locked="0"/>
    </xf>
    <xf numFmtId="0" fontId="7" fillId="8" borderId="2" xfId="0" applyFont="1" applyFill="1" applyBorder="1" applyAlignment="1" applyProtection="1">
      <alignment horizontal="center" vertical="center"/>
      <protection locked="0"/>
    </xf>
    <xf numFmtId="164" fontId="7" fillId="8" borderId="2" xfId="0" applyNumberFormat="1" applyFont="1" applyFill="1" applyBorder="1" applyAlignment="1" applyProtection="1">
      <alignment horizontal="right" vertical="center"/>
      <protection locked="0"/>
    </xf>
    <xf numFmtId="0" fontId="9" fillId="8" borderId="2" xfId="0" applyFont="1" applyFill="1" applyBorder="1" applyAlignment="1" applyProtection="1">
      <alignment horizontal="center" vertical="center"/>
      <protection locked="0"/>
    </xf>
    <xf numFmtId="0" fontId="9" fillId="8" borderId="3" xfId="0" applyFont="1" applyFill="1" applyBorder="1" applyAlignment="1" applyProtection="1">
      <alignment vertical="center"/>
      <protection locked="0"/>
    </xf>
    <xf numFmtId="0" fontId="9" fillId="5" borderId="3" xfId="0" applyFont="1" applyFill="1" applyBorder="1" applyAlignment="1" applyProtection="1">
      <alignment horizontal="center" vertical="center"/>
      <protection locked="0"/>
    </xf>
    <xf numFmtId="0" fontId="9" fillId="8" borderId="3" xfId="0" applyFont="1" applyFill="1" applyBorder="1" applyAlignment="1" applyProtection="1">
      <alignment horizontal="center" vertical="center"/>
      <protection locked="0"/>
    </xf>
    <xf numFmtId="0" fontId="9" fillId="5" borderId="2" xfId="0" applyFont="1" applyFill="1" applyBorder="1" applyAlignment="1" applyProtection="1">
      <alignment horizontal="center" vertical="center"/>
      <protection locked="0"/>
    </xf>
    <xf numFmtId="164" fontId="9" fillId="8" borderId="2" xfId="0" applyNumberFormat="1" applyFont="1" applyFill="1" applyBorder="1" applyAlignment="1" applyProtection="1">
      <alignment horizontal="right" vertical="center"/>
      <protection locked="0"/>
    </xf>
    <xf numFmtId="0" fontId="9" fillId="8" borderId="2" xfId="0" applyFont="1" applyFill="1" applyBorder="1" applyAlignment="1" applyProtection="1">
      <alignment horizontal="center" vertical="center"/>
      <protection locked="0"/>
    </xf>
    <xf numFmtId="164" fontId="9" fillId="8" borderId="14" xfId="0" applyNumberFormat="1" applyFont="1" applyFill="1" applyBorder="1" applyAlignment="1" applyProtection="1">
      <alignment horizontal="right" vertical="center"/>
      <protection locked="0"/>
    </xf>
    <xf numFmtId="0" fontId="23" fillId="7" borderId="0" xfId="1" applyFont="1" applyFill="1" applyProtection="1"/>
    <xf numFmtId="0" fontId="3" fillId="8" borderId="0" xfId="0" applyFont="1" applyFill="1" applyBorder="1" applyAlignment="1" applyProtection="1">
      <alignment horizontal="left" vertical="center" wrapText="1"/>
    </xf>
    <xf numFmtId="0" fontId="3" fillId="8" borderId="0" xfId="0" applyFont="1" applyFill="1" applyAlignment="1">
      <alignment horizontal="left" vertical="center" wrapText="1"/>
    </xf>
    <xf numFmtId="0" fontId="3" fillId="8" borderId="0" xfId="0" applyFont="1" applyFill="1" applyAlignment="1">
      <alignment horizontal="left" vertical="center"/>
    </xf>
    <xf numFmtId="0" fontId="27" fillId="8" borderId="0" xfId="0" applyFont="1" applyFill="1" applyAlignment="1">
      <alignment horizontal="center" vertical="center"/>
    </xf>
    <xf numFmtId="0" fontId="3" fillId="8" borderId="2" xfId="0" applyFont="1" applyFill="1" applyBorder="1" applyAlignment="1" applyProtection="1">
      <alignment horizontal="left" vertical="center" wrapText="1"/>
    </xf>
    <xf numFmtId="0" fontId="9" fillId="8" borderId="2" xfId="0" applyFont="1" applyFill="1" applyBorder="1" applyAlignment="1">
      <alignment horizontal="left" vertical="center" wrapText="1"/>
    </xf>
    <xf numFmtId="0" fontId="9" fillId="5" borderId="2" xfId="0" applyFont="1" applyFill="1" applyBorder="1" applyAlignment="1" applyProtection="1">
      <alignment horizontal="center" vertical="center"/>
      <protection locked="0"/>
    </xf>
    <xf numFmtId="164" fontId="9" fillId="8" borderId="2" xfId="0" applyNumberFormat="1" applyFont="1" applyFill="1" applyBorder="1" applyAlignment="1" applyProtection="1">
      <alignment horizontal="right" vertical="center"/>
      <protection locked="0"/>
    </xf>
    <xf numFmtId="0" fontId="9" fillId="8" borderId="2" xfId="0" applyFont="1" applyFill="1" applyBorder="1" applyAlignment="1" applyProtection="1">
      <alignment horizontal="center" vertical="center"/>
      <protection locked="0"/>
    </xf>
    <xf numFmtId="0" fontId="3" fillId="5" borderId="0" xfId="0" applyFont="1" applyFill="1" applyBorder="1" applyAlignment="1" applyProtection="1">
      <alignment horizontal="center" vertical="center"/>
    </xf>
    <xf numFmtId="44" fontId="3" fillId="5" borderId="0" xfId="2" applyFont="1" applyFill="1" applyBorder="1" applyAlignment="1" applyProtection="1">
      <alignment horizontal="center" vertical="center"/>
    </xf>
    <xf numFmtId="0" fontId="3" fillId="5" borderId="0" xfId="0" applyFont="1" applyFill="1" applyBorder="1" applyAlignment="1" applyProtection="1">
      <alignment horizontal="left" vertical="center"/>
    </xf>
    <xf numFmtId="0" fontId="1" fillId="5" borderId="0" xfId="1" applyFill="1" applyBorder="1" applyAlignment="1" applyProtection="1">
      <alignment horizontal="left" vertical="center"/>
    </xf>
    <xf numFmtId="0" fontId="20" fillId="5" borderId="0" xfId="0" applyFont="1" applyFill="1" applyBorder="1" applyAlignment="1" applyProtection="1">
      <alignment horizontal="left" vertical="center"/>
    </xf>
    <xf numFmtId="0" fontId="21" fillId="5" borderId="0" xfId="1" applyFont="1" applyFill="1" applyBorder="1" applyAlignment="1" applyProtection="1">
      <alignment horizontal="left" vertical="center" indent="1"/>
    </xf>
    <xf numFmtId="0" fontId="1" fillId="5" borderId="0" xfId="1" applyFill="1" applyBorder="1" applyAlignment="1" applyProtection="1">
      <alignment vertical="center"/>
    </xf>
    <xf numFmtId="0" fontId="19" fillId="8" borderId="0" xfId="0" applyFont="1" applyFill="1" applyAlignment="1">
      <alignment horizontal="center" vertical="center"/>
    </xf>
    <xf numFmtId="0" fontId="19" fillId="8" borderId="0" xfId="0" applyFont="1" applyFill="1" applyBorder="1" applyAlignment="1" applyProtection="1">
      <alignment horizontal="center" vertical="center"/>
    </xf>
    <xf numFmtId="0" fontId="3" fillId="4" borderId="0" xfId="0" applyFont="1" applyFill="1" applyBorder="1" applyAlignment="1">
      <alignment vertical="center"/>
    </xf>
    <xf numFmtId="0" fontId="3" fillId="4" borderId="0" xfId="0" applyFont="1" applyFill="1" applyBorder="1" applyAlignment="1">
      <alignment horizontal="left" vertical="center" wrapText="1"/>
    </xf>
    <xf numFmtId="0" fontId="3" fillId="4" borderId="0" xfId="0" applyFont="1" applyFill="1" applyBorder="1" applyAlignment="1">
      <alignment horizontal="center" vertical="center"/>
    </xf>
    <xf numFmtId="164" fontId="3" fillId="4" borderId="0" xfId="0" applyNumberFormat="1" applyFont="1" applyFill="1" applyBorder="1" applyAlignment="1">
      <alignment horizontal="right" vertical="center"/>
    </xf>
    <xf numFmtId="44" fontId="3" fillId="4" borderId="0" xfId="2" applyFont="1" applyFill="1" applyBorder="1" applyAlignment="1">
      <alignment horizontal="right" vertical="center"/>
    </xf>
    <xf numFmtId="0" fontId="3" fillId="5" borderId="0" xfId="0" applyFont="1" applyFill="1" applyAlignment="1">
      <alignment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44" fontId="3" fillId="5" borderId="0" xfId="2" applyFont="1" applyFill="1" applyAlignment="1">
      <alignment horizontal="center" vertical="center"/>
    </xf>
    <xf numFmtId="0" fontId="3" fillId="5" borderId="0" xfId="0" applyFont="1" applyFill="1" applyBorder="1" applyAlignment="1">
      <alignment vertical="center"/>
    </xf>
    <xf numFmtId="0" fontId="9" fillId="5" borderId="0" xfId="0" applyFont="1" applyFill="1" applyBorder="1" applyAlignment="1">
      <alignment vertical="center"/>
    </xf>
    <xf numFmtId="0" fontId="6" fillId="5" borderId="0" xfId="3" applyFont="1" applyFill="1" applyBorder="1" applyAlignment="1">
      <alignment vertical="center"/>
    </xf>
    <xf numFmtId="0" fontId="3" fillId="5" borderId="0" xfId="0" applyFont="1" applyFill="1" applyBorder="1" applyAlignment="1">
      <alignment horizontal="left" vertical="center"/>
    </xf>
    <xf numFmtId="0" fontId="3" fillId="5" borderId="0" xfId="0" applyFont="1" applyFill="1" applyAlignment="1">
      <alignment horizontal="left" vertical="center"/>
    </xf>
    <xf numFmtId="0" fontId="6" fillId="5" borderId="0" xfId="1" applyFont="1" applyFill="1" applyAlignment="1">
      <alignment horizontal="left" vertical="center"/>
    </xf>
    <xf numFmtId="0" fontId="6" fillId="5" borderId="0" xfId="3" applyFont="1" applyFill="1" applyAlignment="1">
      <alignment horizontal="center" vertical="center" wrapText="1"/>
    </xf>
    <xf numFmtId="0" fontId="1" fillId="5" borderId="0" xfId="1" applyFill="1" applyAlignment="1">
      <alignment vertical="center"/>
    </xf>
    <xf numFmtId="0" fontId="1" fillId="5" borderId="0" xfId="1" applyFill="1" applyAlignment="1">
      <alignment horizontal="left" vertical="center"/>
    </xf>
    <xf numFmtId="0" fontId="23" fillId="8" borderId="0" xfId="1" applyFont="1" applyFill="1" applyBorder="1" applyAlignment="1"/>
    <xf numFmtId="0" fontId="23" fillId="5" borderId="0" xfId="1" applyFont="1" applyFill="1" applyBorder="1" applyAlignment="1"/>
    <xf numFmtId="0" fontId="8" fillId="5" borderId="0" xfId="0" applyFont="1" applyFill="1" applyAlignment="1">
      <alignment horizontal="left" vertical="center"/>
    </xf>
    <xf numFmtId="0" fontId="9" fillId="5" borderId="0" xfId="0" applyFont="1" applyFill="1" applyAlignment="1">
      <alignment horizontal="left" vertical="center"/>
    </xf>
    <xf numFmtId="0" fontId="5" fillId="5" borderId="0" xfId="0" applyFont="1" applyFill="1" applyAlignment="1">
      <alignment horizontal="left" vertical="center"/>
    </xf>
    <xf numFmtId="44" fontId="3" fillId="5" borderId="0" xfId="2" applyFont="1" applyFill="1" applyAlignment="1">
      <alignment horizontal="left" vertical="center"/>
    </xf>
    <xf numFmtId="44" fontId="5" fillId="5" borderId="0" xfId="0" applyNumberFormat="1" applyFont="1" applyFill="1" applyBorder="1" applyAlignment="1">
      <alignment horizontal="center" vertical="center"/>
    </xf>
    <xf numFmtId="0" fontId="5" fillId="5" borderId="0" xfId="0" applyFont="1" applyFill="1" applyBorder="1" applyAlignment="1">
      <alignment horizontal="left" vertical="center"/>
    </xf>
    <xf numFmtId="44" fontId="5" fillId="2" borderId="27" xfId="2" applyFont="1" applyFill="1" applyBorder="1" applyAlignment="1">
      <alignment horizontal="right" vertical="center"/>
    </xf>
    <xf numFmtId="0" fontId="37" fillId="5" borderId="0" xfId="0" applyFont="1" applyFill="1" applyBorder="1" applyAlignment="1" applyProtection="1">
      <alignment horizontal="left" vertical="center"/>
    </xf>
    <xf numFmtId="0" fontId="7" fillId="8" borderId="0" xfId="0" applyFont="1" applyFill="1" applyAlignment="1">
      <alignment horizontal="left" vertical="center"/>
    </xf>
    <xf numFmtId="0" fontId="3" fillId="5" borderId="0" xfId="0" applyFont="1" applyFill="1" applyAlignment="1">
      <alignment vertical="center"/>
    </xf>
    <xf numFmtId="0" fontId="3" fillId="5" borderId="0" xfId="0" applyFont="1" applyFill="1" applyBorder="1" applyAlignment="1" applyProtection="1">
      <alignment horizontal="lef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applyBorder="1" applyAlignment="1">
      <alignment horizontal="center" vertical="center"/>
    </xf>
    <xf numFmtId="44" fontId="3" fillId="5" borderId="0" xfId="2" applyFont="1" applyFill="1" applyBorder="1" applyAlignment="1">
      <alignment horizontal="center" vertical="center"/>
    </xf>
    <xf numFmtId="0" fontId="3" fillId="5" borderId="0" xfId="0" applyFont="1" applyFill="1" applyBorder="1" applyAlignment="1">
      <alignment vertical="center"/>
    </xf>
    <xf numFmtId="0" fontId="3" fillId="5" borderId="0" xfId="0" applyFont="1" applyFill="1" applyBorder="1" applyAlignment="1">
      <alignment horizontal="center" vertical="center" wrapText="1"/>
    </xf>
    <xf numFmtId="0" fontId="3" fillId="8" borderId="29" xfId="0" applyFont="1" applyFill="1" applyBorder="1" applyAlignment="1" applyProtection="1">
      <alignment vertical="center"/>
      <protection locked="0"/>
    </xf>
    <xf numFmtId="0" fontId="3" fillId="8" borderId="30" xfId="0" applyFont="1" applyFill="1" applyBorder="1" applyAlignment="1" applyProtection="1">
      <alignment horizontal="left" vertical="center"/>
    </xf>
    <xf numFmtId="0" fontId="3" fillId="8" borderId="11" xfId="0" applyFont="1" applyFill="1" applyBorder="1" applyAlignment="1" applyProtection="1">
      <alignment vertical="center"/>
      <protection locked="0"/>
    </xf>
    <xf numFmtId="0" fontId="3" fillId="8" borderId="12" xfId="0" applyFont="1" applyFill="1" applyBorder="1" applyAlignment="1" applyProtection="1">
      <alignment horizontal="left" vertical="center"/>
    </xf>
    <xf numFmtId="0" fontId="3" fillId="8" borderId="12" xfId="0" applyFont="1" applyFill="1" applyBorder="1" applyAlignment="1" applyProtection="1">
      <alignment horizontal="left" vertical="center" wrapText="1"/>
    </xf>
    <xf numFmtId="0" fontId="3" fillId="8" borderId="12" xfId="0" applyFont="1" applyFill="1" applyBorder="1" applyAlignment="1" applyProtection="1">
      <alignment vertical="center" wrapText="1"/>
    </xf>
    <xf numFmtId="0" fontId="7" fillId="8" borderId="11" xfId="0" applyFont="1" applyFill="1" applyBorder="1" applyAlignment="1" applyProtection="1">
      <alignment vertical="center"/>
      <protection locked="0"/>
    </xf>
    <xf numFmtId="0" fontId="3" fillId="8" borderId="0" xfId="0" applyFont="1" applyFill="1" applyBorder="1"/>
    <xf numFmtId="0" fontId="7" fillId="8" borderId="12" xfId="0" applyFont="1" applyFill="1" applyBorder="1" applyAlignment="1" applyProtection="1">
      <alignment horizontal="left" vertical="center" wrapText="1"/>
    </xf>
    <xf numFmtId="0" fontId="9" fillId="8" borderId="12" xfId="0" applyFont="1" applyFill="1" applyBorder="1" applyAlignment="1" applyProtection="1">
      <alignment horizontal="left" vertical="center"/>
    </xf>
    <xf numFmtId="0" fontId="7" fillId="8" borderId="13" xfId="0" applyFont="1" applyFill="1" applyBorder="1" applyAlignment="1" applyProtection="1">
      <alignment vertical="center"/>
      <protection locked="0"/>
    </xf>
    <xf numFmtId="0" fontId="9" fillId="8" borderId="14" xfId="0" applyFont="1" applyFill="1" applyBorder="1" applyAlignment="1" applyProtection="1">
      <alignment horizontal="left" vertical="center" wrapText="1"/>
    </xf>
    <xf numFmtId="165" fontId="9" fillId="5" borderId="14" xfId="4" applyNumberFormat="1" applyFont="1" applyFill="1" applyBorder="1" applyAlignment="1" applyProtection="1">
      <alignment horizontal="center" vertical="center"/>
      <protection locked="0"/>
    </xf>
    <xf numFmtId="0" fontId="9" fillId="8" borderId="14" xfId="0" applyFont="1" applyFill="1" applyBorder="1" applyAlignment="1" applyProtection="1">
      <alignment horizontal="center" vertical="center" wrapText="1"/>
      <protection locked="0"/>
    </xf>
    <xf numFmtId="44" fontId="9" fillId="8" borderId="14" xfId="2" applyFont="1" applyFill="1" applyBorder="1" applyAlignment="1" applyProtection="1">
      <alignment horizontal="center" vertical="center"/>
    </xf>
    <xf numFmtId="0" fontId="6" fillId="8" borderId="15" xfId="3" applyFont="1" applyFill="1" applyBorder="1" applyAlignment="1" applyProtection="1">
      <alignment vertical="center"/>
    </xf>
    <xf numFmtId="0" fontId="7" fillId="8" borderId="0" xfId="0" applyFont="1" applyFill="1" applyBorder="1" applyAlignment="1">
      <alignment vertical="center" wrapText="1"/>
    </xf>
    <xf numFmtId="0" fontId="9" fillId="8" borderId="25" xfId="0" applyFont="1" applyFill="1" applyBorder="1" applyAlignment="1">
      <alignment vertical="center" wrapText="1"/>
    </xf>
    <xf numFmtId="0" fontId="9" fillId="8" borderId="12" xfId="0" applyFont="1" applyFill="1" applyBorder="1" applyAlignment="1">
      <alignment vertical="center" wrapText="1"/>
    </xf>
    <xf numFmtId="0" fontId="7" fillId="8" borderId="12" xfId="0" applyFont="1" applyFill="1" applyBorder="1" applyAlignment="1">
      <alignment vertical="center" wrapText="1"/>
    </xf>
    <xf numFmtId="0" fontId="3" fillId="8" borderId="12" xfId="0" applyFont="1" applyFill="1" applyBorder="1" applyAlignment="1">
      <alignment vertical="center"/>
    </xf>
    <xf numFmtId="0" fontId="3" fillId="8" borderId="12" xfId="0" applyFont="1" applyFill="1" applyBorder="1" applyAlignment="1">
      <alignment vertical="center" wrapText="1"/>
    </xf>
    <xf numFmtId="0" fontId="3" fillId="8" borderId="13" xfId="0" applyFont="1" applyFill="1" applyBorder="1" applyAlignment="1" applyProtection="1">
      <alignment vertical="center"/>
      <protection locked="0"/>
    </xf>
    <xf numFmtId="0" fontId="3" fillId="8" borderId="14" xfId="0" applyFont="1" applyFill="1" applyBorder="1" applyAlignment="1">
      <alignment vertical="center" wrapText="1"/>
    </xf>
    <xf numFmtId="0" fontId="3" fillId="5" borderId="14" xfId="0" applyFont="1" applyFill="1" applyBorder="1" applyAlignment="1" applyProtection="1">
      <alignment horizontal="center" vertical="center"/>
      <protection locked="0"/>
    </xf>
    <xf numFmtId="0" fontId="3" fillId="8" borderId="14" xfId="0" applyFont="1" applyFill="1" applyBorder="1" applyAlignment="1" applyProtection="1">
      <alignment horizontal="center" vertical="center"/>
      <protection locked="0"/>
    </xf>
    <xf numFmtId="166" fontId="3" fillId="8" borderId="14" xfId="2" applyNumberFormat="1" applyFont="1" applyFill="1" applyBorder="1" applyAlignment="1" applyProtection="1">
      <alignment horizontal="center" vertical="center"/>
      <protection locked="0"/>
    </xf>
    <xf numFmtId="44" fontId="3" fillId="8" borderId="14" xfId="2" applyFont="1" applyFill="1" applyBorder="1" applyAlignment="1">
      <alignment horizontal="right" vertical="center"/>
    </xf>
    <xf numFmtId="0" fontId="3" fillId="8" borderId="15" xfId="0" applyFont="1" applyFill="1" applyBorder="1" applyAlignment="1">
      <alignment vertical="center" wrapText="1"/>
    </xf>
    <xf numFmtId="0" fontId="3" fillId="8" borderId="24" xfId="0" applyFont="1" applyFill="1" applyBorder="1" applyAlignment="1">
      <alignment vertical="center"/>
    </xf>
    <xf numFmtId="0" fontId="25" fillId="8" borderId="31" xfId="0" applyFont="1" applyFill="1" applyBorder="1" applyAlignment="1">
      <alignment horizontal="left" vertical="center"/>
    </xf>
    <xf numFmtId="0" fontId="25" fillId="8" borderId="32" xfId="0" applyFont="1" applyFill="1" applyBorder="1" applyAlignment="1">
      <alignment horizontal="left" vertical="center"/>
    </xf>
    <xf numFmtId="0" fontId="3" fillId="0" borderId="16" xfId="0" applyFont="1" applyFill="1" applyBorder="1" applyAlignment="1">
      <alignment horizontal="left" vertical="center"/>
    </xf>
    <xf numFmtId="0" fontId="3" fillId="10" borderId="11" xfId="0" applyFont="1" applyFill="1" applyBorder="1" applyAlignment="1">
      <alignment vertical="center"/>
    </xf>
    <xf numFmtId="0" fontId="3" fillId="10" borderId="12" xfId="0" applyFont="1" applyFill="1" applyBorder="1" applyAlignment="1">
      <alignment vertical="center" wrapText="1"/>
    </xf>
    <xf numFmtId="0" fontId="3" fillId="0" borderId="11" xfId="0" applyFont="1" applyFill="1" applyBorder="1" applyAlignment="1">
      <alignment vertical="center"/>
    </xf>
    <xf numFmtId="0" fontId="3" fillId="8" borderId="12" xfId="0" applyFont="1" applyFill="1" applyBorder="1" applyAlignment="1">
      <alignment horizontal="left" vertical="center" wrapText="1"/>
    </xf>
    <xf numFmtId="0" fontId="3" fillId="10" borderId="12" xfId="0" applyFont="1" applyFill="1" applyBorder="1" applyAlignment="1">
      <alignment horizontal="left" vertical="center" wrapText="1"/>
    </xf>
    <xf numFmtId="0" fontId="3" fillId="8" borderId="13" xfId="0" applyFont="1" applyFill="1" applyBorder="1" applyAlignment="1">
      <alignment vertical="center"/>
    </xf>
    <xf numFmtId="0" fontId="3" fillId="8" borderId="14" xfId="0" applyFont="1" applyFill="1" applyBorder="1" applyAlignment="1">
      <alignment vertical="center"/>
    </xf>
    <xf numFmtId="44" fontId="3" fillId="8" borderId="14" xfId="0" applyNumberFormat="1" applyFont="1" applyFill="1" applyBorder="1" applyAlignment="1" applyProtection="1">
      <alignment horizontal="center" vertical="center"/>
      <protection locked="0"/>
    </xf>
    <xf numFmtId="44" fontId="3" fillId="8" borderId="14" xfId="2" applyFont="1" applyFill="1" applyBorder="1" applyAlignment="1">
      <alignment horizontal="center" vertical="center"/>
    </xf>
    <xf numFmtId="0" fontId="15" fillId="12" borderId="2" xfId="0" applyFont="1" applyFill="1" applyBorder="1" applyAlignment="1">
      <alignment horizontal="center" vertical="center"/>
    </xf>
    <xf numFmtId="0" fontId="9" fillId="12" borderId="2" xfId="0" applyFont="1" applyFill="1" applyBorder="1" applyAlignment="1">
      <alignment vertical="center"/>
    </xf>
    <xf numFmtId="0" fontId="3" fillId="12" borderId="2" xfId="0" applyFont="1" applyFill="1" applyBorder="1" applyAlignment="1">
      <alignment horizontal="center" vertical="center"/>
    </xf>
    <xf numFmtId="0" fontId="9" fillId="12" borderId="2" xfId="0" applyFont="1" applyFill="1" applyBorder="1" applyAlignment="1">
      <alignment horizontal="center" vertical="center"/>
    </xf>
    <xf numFmtId="0" fontId="3" fillId="12" borderId="7" xfId="0" applyFont="1" applyFill="1" applyBorder="1" applyAlignment="1">
      <alignment horizontal="center" vertical="center"/>
    </xf>
    <xf numFmtId="0" fontId="9" fillId="12" borderId="29" xfId="0" applyFont="1" applyFill="1" applyBorder="1" applyAlignment="1">
      <alignment vertical="center"/>
    </xf>
    <xf numFmtId="44" fontId="3" fillId="12" borderId="30" xfId="0" applyNumberFormat="1" applyFont="1" applyFill="1" applyBorder="1" applyAlignment="1" applyProtection="1">
      <alignment horizontal="center" vertical="center"/>
      <protection locked="0"/>
    </xf>
    <xf numFmtId="0" fontId="3" fillId="12" borderId="11" xfId="0" applyFont="1" applyFill="1" applyBorder="1" applyAlignment="1">
      <alignment vertical="center"/>
    </xf>
    <xf numFmtId="44" fontId="9" fillId="12" borderId="12" xfId="0" applyNumberFormat="1" applyFont="1" applyFill="1" applyBorder="1" applyAlignment="1" applyProtection="1">
      <alignment horizontal="center" vertical="center"/>
      <protection locked="0"/>
    </xf>
    <xf numFmtId="0" fontId="9" fillId="12" borderId="11" xfId="0" applyFont="1" applyFill="1" applyBorder="1" applyAlignment="1">
      <alignment vertical="center"/>
    </xf>
    <xf numFmtId="0" fontId="9" fillId="12" borderId="34" xfId="0" applyFont="1" applyFill="1" applyBorder="1" applyAlignment="1">
      <alignment vertical="center"/>
    </xf>
    <xf numFmtId="0" fontId="9" fillId="12" borderId="3" xfId="0" applyFont="1" applyFill="1" applyBorder="1" applyAlignment="1">
      <alignment horizontal="center" vertical="center"/>
    </xf>
    <xf numFmtId="44" fontId="9" fillId="12" borderId="35" xfId="0" applyNumberFormat="1" applyFont="1" applyFill="1" applyBorder="1" applyAlignment="1" applyProtection="1">
      <alignment horizontal="center" vertical="center"/>
      <protection locked="0"/>
    </xf>
    <xf numFmtId="0" fontId="15" fillId="13" borderId="4" xfId="0" applyFont="1" applyFill="1" applyBorder="1" applyAlignment="1">
      <alignment vertical="center"/>
    </xf>
    <xf numFmtId="0" fontId="5" fillId="13" borderId="5" xfId="0" applyFont="1" applyFill="1" applyBorder="1" applyAlignment="1">
      <alignment horizontal="center" vertical="center"/>
    </xf>
    <xf numFmtId="0" fontId="5" fillId="13" borderId="5" xfId="0" applyFont="1" applyFill="1" applyBorder="1" applyAlignment="1">
      <alignment horizontal="center" vertical="center" wrapText="1"/>
    </xf>
    <xf numFmtId="0" fontId="3" fillId="13" borderId="5" xfId="0" applyFont="1" applyFill="1" applyBorder="1" applyAlignment="1">
      <alignment vertical="center"/>
    </xf>
    <xf numFmtId="0" fontId="3" fillId="13" borderId="6" xfId="0" applyFont="1" applyFill="1" applyBorder="1" applyAlignment="1">
      <alignment vertical="center"/>
    </xf>
    <xf numFmtId="0" fontId="15" fillId="12" borderId="12" xfId="0" applyFont="1" applyFill="1" applyBorder="1" applyAlignment="1">
      <alignment horizontal="center" vertical="center"/>
    </xf>
    <xf numFmtId="0" fontId="3" fillId="14" borderId="11" xfId="0" applyFont="1" applyFill="1" applyBorder="1" applyAlignment="1">
      <alignment vertical="center"/>
    </xf>
    <xf numFmtId="0" fontId="9" fillId="14" borderId="2" xfId="0" applyFont="1" applyFill="1" applyBorder="1" applyAlignment="1">
      <alignment vertical="center" wrapText="1"/>
    </xf>
    <xf numFmtId="0" fontId="9" fillId="14" borderId="2" xfId="0" applyFont="1" applyFill="1" applyBorder="1" applyAlignment="1" applyProtection="1">
      <alignment vertical="center"/>
      <protection locked="0"/>
    </xf>
    <xf numFmtId="0" fontId="9" fillId="14" borderId="2" xfId="0" applyFont="1" applyFill="1" applyBorder="1" applyAlignment="1">
      <alignment vertical="center"/>
    </xf>
    <xf numFmtId="0" fontId="9" fillId="14" borderId="12" xfId="0" applyFont="1" applyFill="1" applyBorder="1" applyAlignment="1">
      <alignment vertical="center"/>
    </xf>
    <xf numFmtId="0" fontId="9" fillId="14" borderId="11" xfId="0" applyFont="1" applyFill="1" applyBorder="1" applyAlignment="1">
      <alignment vertical="center"/>
    </xf>
    <xf numFmtId="0" fontId="3" fillId="14" borderId="2" xfId="0" applyFont="1" applyFill="1" applyBorder="1" applyAlignment="1">
      <alignment vertical="center" wrapText="1"/>
    </xf>
    <xf numFmtId="0" fontId="3" fillId="14" borderId="2" xfId="0" applyFont="1" applyFill="1" applyBorder="1" applyAlignment="1" applyProtection="1">
      <alignment vertical="center"/>
      <protection locked="0"/>
    </xf>
    <xf numFmtId="0" fontId="15" fillId="14" borderId="11" xfId="0" applyFont="1" applyFill="1" applyBorder="1" applyAlignment="1">
      <alignment vertical="center"/>
    </xf>
    <xf numFmtId="0" fontId="15" fillId="14" borderId="2" xfId="0" applyFont="1" applyFill="1" applyBorder="1" applyAlignment="1" applyProtection="1">
      <alignment vertical="center"/>
      <protection locked="0"/>
    </xf>
    <xf numFmtId="164" fontId="9" fillId="14" borderId="2" xfId="0" applyNumberFormat="1" applyFont="1" applyFill="1" applyBorder="1" applyAlignment="1" applyProtection="1">
      <alignment horizontal="right" vertical="center"/>
      <protection locked="0"/>
    </xf>
    <xf numFmtId="0" fontId="9" fillId="14" borderId="2" xfId="0" applyFont="1" applyFill="1" applyBorder="1" applyAlignment="1" applyProtection="1">
      <alignment horizontal="center" vertical="center"/>
      <protection locked="0"/>
    </xf>
    <xf numFmtId="164" fontId="9" fillId="14" borderId="12" xfId="0" applyNumberFormat="1" applyFont="1" applyFill="1" applyBorder="1" applyAlignment="1">
      <alignment horizontal="right" vertical="center"/>
    </xf>
    <xf numFmtId="0" fontId="9" fillId="14" borderId="13" xfId="0" applyFont="1" applyFill="1" applyBorder="1" applyAlignment="1">
      <alignment vertical="center"/>
    </xf>
    <xf numFmtId="0" fontId="9" fillId="14" borderId="14" xfId="0" applyFont="1" applyFill="1" applyBorder="1" applyAlignment="1">
      <alignment vertical="center"/>
    </xf>
    <xf numFmtId="164" fontId="9" fillId="14" borderId="14" xfId="0" applyNumberFormat="1" applyFont="1" applyFill="1" applyBorder="1" applyAlignment="1" applyProtection="1">
      <alignment horizontal="right" vertical="center"/>
      <protection locked="0"/>
    </xf>
    <xf numFmtId="0" fontId="9" fillId="14" borderId="14" xfId="0" applyFont="1" applyFill="1" applyBorder="1" applyAlignment="1" applyProtection="1">
      <alignment horizontal="center" vertical="center"/>
      <protection locked="0"/>
    </xf>
    <xf numFmtId="164" fontId="9" fillId="14" borderId="15" xfId="0" applyNumberFormat="1" applyFont="1" applyFill="1" applyBorder="1" applyAlignment="1">
      <alignment horizontal="right" vertical="center"/>
    </xf>
    <xf numFmtId="0" fontId="41" fillId="5" borderId="0" xfId="0" applyFont="1" applyFill="1" applyAlignment="1">
      <alignment horizontal="center" vertical="center"/>
    </xf>
    <xf numFmtId="0" fontId="41" fillId="5" borderId="0" xfId="0" applyFont="1" applyFill="1" applyAlignment="1">
      <alignment vertical="center"/>
    </xf>
    <xf numFmtId="0" fontId="41" fillId="8" borderId="0" xfId="0" applyFont="1" applyFill="1" applyAlignment="1">
      <alignment vertical="center"/>
    </xf>
    <xf numFmtId="0" fontId="39" fillId="5" borderId="0" xfId="0" applyFont="1" applyFill="1" applyAlignment="1">
      <alignment vertical="center"/>
    </xf>
    <xf numFmtId="0" fontId="39" fillId="5" borderId="0" xfId="0" applyFont="1" applyFill="1" applyBorder="1" applyAlignment="1">
      <alignment vertical="center"/>
    </xf>
    <xf numFmtId="0" fontId="43" fillId="5" borderId="0" xfId="0" applyFont="1" applyFill="1" applyBorder="1" applyAlignment="1">
      <alignment vertical="center"/>
    </xf>
    <xf numFmtId="0" fontId="43" fillId="8" borderId="0" xfId="0" applyFont="1" applyFill="1" applyAlignment="1">
      <alignment vertical="center"/>
    </xf>
    <xf numFmtId="0" fontId="39" fillId="8" borderId="0" xfId="0" applyFont="1" applyFill="1" applyAlignment="1">
      <alignment vertical="center"/>
    </xf>
    <xf numFmtId="44" fontId="42" fillId="5" borderId="0" xfId="2" applyFont="1" applyFill="1" applyAlignment="1">
      <alignment horizontal="center" vertical="center"/>
    </xf>
    <xf numFmtId="0" fontId="44" fillId="14" borderId="0" xfId="0" applyFont="1" applyFill="1" applyAlignment="1">
      <alignment horizontal="left" vertical="center"/>
    </xf>
    <xf numFmtId="44" fontId="45" fillId="14" borderId="0" xfId="2" applyFont="1" applyFill="1" applyAlignment="1">
      <alignment horizontal="center" vertical="center"/>
    </xf>
    <xf numFmtId="0" fontId="45" fillId="14" borderId="0" xfId="0" applyFont="1" applyFill="1" applyAlignment="1">
      <alignment horizontal="center" vertical="center"/>
    </xf>
    <xf numFmtId="0" fontId="45" fillId="14" borderId="0" xfId="0" applyFont="1" applyFill="1" applyAlignment="1">
      <alignment vertical="center"/>
    </xf>
    <xf numFmtId="0" fontId="3" fillId="14" borderId="0" xfId="0" applyFont="1" applyFill="1" applyAlignment="1">
      <alignment horizontal="left" vertical="center"/>
    </xf>
    <xf numFmtId="0" fontId="40" fillId="5" borderId="0" xfId="0" applyFont="1" applyFill="1" applyAlignment="1">
      <alignment horizontal="center" vertical="center"/>
    </xf>
    <xf numFmtId="44" fontId="40" fillId="5" borderId="0" xfId="2" applyFont="1" applyFill="1" applyAlignment="1">
      <alignment horizontal="center" vertical="center"/>
    </xf>
    <xf numFmtId="0" fontId="40" fillId="5" borderId="0" xfId="0" applyFont="1" applyFill="1" applyAlignment="1">
      <alignment vertical="center"/>
    </xf>
    <xf numFmtId="0" fontId="40" fillId="8" borderId="0" xfId="0" applyFont="1" applyFill="1" applyAlignment="1">
      <alignment vertical="center" wrapText="1"/>
    </xf>
    <xf numFmtId="0" fontId="40" fillId="8" borderId="0" xfId="0" applyFont="1" applyFill="1" applyAlignment="1">
      <alignment vertical="center"/>
    </xf>
    <xf numFmtId="0" fontId="3" fillId="13" borderId="4" xfId="0" applyFont="1" applyFill="1" applyBorder="1" applyAlignment="1">
      <alignment horizontal="left" vertical="center"/>
    </xf>
    <xf numFmtId="0" fontId="3" fillId="13" borderId="5" xfId="0" applyFont="1" applyFill="1" applyBorder="1" applyAlignment="1">
      <alignment horizontal="center" vertical="center"/>
    </xf>
    <xf numFmtId="44" fontId="3" fillId="13" borderId="6" xfId="2" applyFont="1" applyFill="1" applyBorder="1" applyAlignment="1">
      <alignment horizontal="center" vertical="center"/>
    </xf>
    <xf numFmtId="0" fontId="5" fillId="2" borderId="33" xfId="0" applyFont="1" applyFill="1" applyBorder="1" applyAlignment="1">
      <alignment horizontal="right" vertical="center"/>
    </xf>
    <xf numFmtId="44" fontId="5" fillId="2" borderId="33" xfId="0" applyNumberFormat="1" applyFont="1" applyFill="1" applyBorder="1" applyAlignment="1">
      <alignment horizontal="center" vertical="center"/>
    </xf>
    <xf numFmtId="0" fontId="3" fillId="12" borderId="29" xfId="0" applyFont="1" applyFill="1" applyBorder="1" applyAlignment="1">
      <alignment horizontal="left" vertical="center"/>
    </xf>
    <xf numFmtId="44" fontId="3" fillId="12" borderId="7" xfId="0" applyNumberFormat="1" applyFont="1" applyFill="1" applyBorder="1" applyAlignment="1">
      <alignment horizontal="center" vertical="center"/>
    </xf>
    <xf numFmtId="44" fontId="3" fillId="12" borderId="30" xfId="0" applyNumberFormat="1" applyFont="1" applyFill="1" applyBorder="1" applyAlignment="1">
      <alignment vertical="center"/>
    </xf>
    <xf numFmtId="0" fontId="3" fillId="12" borderId="11" xfId="0" applyFont="1" applyFill="1" applyBorder="1" applyAlignment="1">
      <alignment horizontal="left" vertical="center"/>
    </xf>
    <xf numFmtId="44" fontId="3" fillId="12" borderId="2" xfId="0" applyNumberFormat="1" applyFont="1" applyFill="1" applyBorder="1" applyAlignment="1">
      <alignment horizontal="center" vertical="center"/>
    </xf>
    <xf numFmtId="44" fontId="3" fillId="12" borderId="12" xfId="0" applyNumberFormat="1" applyFont="1" applyFill="1" applyBorder="1" applyAlignment="1">
      <alignment vertical="center"/>
    </xf>
    <xf numFmtId="0" fontId="3" fillId="12" borderId="13" xfId="0" applyFont="1" applyFill="1" applyBorder="1" applyAlignment="1">
      <alignment horizontal="left" vertical="center"/>
    </xf>
    <xf numFmtId="0" fontId="3" fillId="12" borderId="14" xfId="0" applyFont="1" applyFill="1" applyBorder="1" applyAlignment="1">
      <alignment horizontal="center" vertical="center"/>
    </xf>
    <xf numFmtId="44" fontId="3" fillId="12" borderId="14" xfId="0" applyNumberFormat="1" applyFont="1" applyFill="1" applyBorder="1" applyAlignment="1">
      <alignment horizontal="center" vertical="center"/>
    </xf>
    <xf numFmtId="44" fontId="3" fillId="12" borderId="15" xfId="0" applyNumberFormat="1" applyFont="1" applyFill="1" applyBorder="1" applyAlignment="1">
      <alignment vertical="center"/>
    </xf>
    <xf numFmtId="0" fontId="5" fillId="13" borderId="4" xfId="0" applyFont="1" applyFill="1" applyBorder="1" applyAlignment="1">
      <alignment horizontal="left" vertical="center"/>
    </xf>
    <xf numFmtId="44" fontId="5" fillId="13" borderId="6" xfId="2" applyFont="1" applyFill="1" applyBorder="1" applyAlignment="1">
      <alignment horizontal="center" vertical="center"/>
    </xf>
    <xf numFmtId="0" fontId="3" fillId="8" borderId="0" xfId="0" applyFont="1" applyFill="1" applyBorder="1" applyProtection="1"/>
    <xf numFmtId="0" fontId="15" fillId="13" borderId="4" xfId="0" applyFont="1" applyFill="1" applyBorder="1" applyAlignment="1">
      <alignment horizontal="center" vertical="center"/>
    </xf>
    <xf numFmtId="0" fontId="5" fillId="13" borderId="6" xfId="0" applyFont="1" applyFill="1" applyBorder="1" applyAlignment="1">
      <alignment horizontal="center" vertical="center"/>
    </xf>
    <xf numFmtId="0" fontId="15" fillId="2" borderId="4" xfId="0" applyFont="1" applyFill="1" applyBorder="1" applyAlignment="1">
      <alignment vertical="center"/>
    </xf>
    <xf numFmtId="44" fontId="20" fillId="13" borderId="5" xfId="2" applyFont="1" applyFill="1" applyBorder="1" applyAlignment="1">
      <alignment horizontal="center" vertical="center"/>
    </xf>
    <xf numFmtId="0" fontId="20" fillId="13" borderId="6" xfId="0" applyFont="1" applyFill="1" applyBorder="1" applyAlignment="1">
      <alignment horizontal="center" vertical="center"/>
    </xf>
    <xf numFmtId="0" fontId="5" fillId="12" borderId="24" xfId="0" applyFont="1" applyFill="1" applyBorder="1"/>
    <xf numFmtId="44" fontId="3" fillId="12" borderId="16" xfId="2" applyFont="1" applyFill="1" applyBorder="1" applyAlignment="1">
      <alignment horizontal="right" vertical="center"/>
    </xf>
    <xf numFmtId="0" fontId="3" fillId="12" borderId="25" xfId="0" applyFont="1" applyFill="1" applyBorder="1" applyAlignment="1" applyProtection="1">
      <alignment horizontal="left" vertical="center"/>
      <protection locked="0"/>
    </xf>
    <xf numFmtId="0" fontId="5" fillId="12" borderId="11" xfId="0" applyFont="1" applyFill="1" applyBorder="1"/>
    <xf numFmtId="44" fontId="3" fillId="12" borderId="2" xfId="2" applyFont="1" applyFill="1" applyBorder="1" applyAlignment="1">
      <alignment horizontal="right" vertical="center"/>
    </xf>
    <xf numFmtId="0" fontId="3" fillId="12" borderId="12" xfId="0" applyFont="1" applyFill="1" applyBorder="1" applyAlignment="1" applyProtection="1">
      <alignment vertical="center"/>
      <protection locked="0"/>
    </xf>
    <xf numFmtId="0" fontId="3" fillId="12" borderId="12" xfId="0" applyFont="1" applyFill="1" applyBorder="1" applyAlignment="1" applyProtection="1">
      <alignment vertical="center" wrapText="1"/>
      <protection locked="0"/>
    </xf>
    <xf numFmtId="0" fontId="3" fillId="12" borderId="26" xfId="0" applyFont="1" applyFill="1" applyBorder="1" applyAlignment="1">
      <alignment horizontal="left" vertical="center" wrapText="1"/>
    </xf>
    <xf numFmtId="44" fontId="3" fillId="12" borderId="3" xfId="2" applyFont="1" applyFill="1" applyBorder="1" applyAlignment="1">
      <alignment horizontal="right" vertical="center"/>
    </xf>
    <xf numFmtId="0" fontId="3" fillId="12" borderId="28" xfId="0" applyFont="1" applyFill="1" applyBorder="1" applyAlignment="1" applyProtection="1">
      <alignment vertical="center" wrapText="1"/>
      <protection locked="0"/>
    </xf>
    <xf numFmtId="0" fontId="3" fillId="12" borderId="22" xfId="0" applyFont="1" applyFill="1" applyBorder="1" applyAlignment="1">
      <alignment horizontal="left" vertical="center" wrapText="1"/>
    </xf>
    <xf numFmtId="0" fontId="3" fillId="12" borderId="23" xfId="0" applyFont="1" applyFill="1" applyBorder="1" applyAlignment="1" applyProtection="1">
      <alignment vertical="center" wrapText="1"/>
      <protection locked="0"/>
    </xf>
    <xf numFmtId="0" fontId="1" fillId="5" borderId="0" xfId="1" applyFill="1" applyAlignment="1">
      <alignment horizontal="left" vertical="center"/>
    </xf>
    <xf numFmtId="0" fontId="46" fillId="5" borderId="0" xfId="0" applyFont="1" applyFill="1" applyBorder="1" applyAlignment="1">
      <alignment horizontal="left" vertical="center"/>
    </xf>
    <xf numFmtId="44" fontId="5" fillId="2" borderId="6" xfId="0" applyNumberFormat="1" applyFont="1" applyFill="1" applyBorder="1" applyAlignment="1">
      <alignment horizontal="right" vertical="center"/>
    </xf>
    <xf numFmtId="0" fontId="9" fillId="14" borderId="2" xfId="0" applyFont="1" applyFill="1" applyBorder="1" applyAlignment="1">
      <alignment horizontal="left" vertical="center"/>
    </xf>
    <xf numFmtId="0" fontId="9" fillId="5" borderId="2" xfId="0" applyFont="1" applyFill="1" applyBorder="1" applyAlignment="1" applyProtection="1">
      <alignment horizontal="center" vertical="center"/>
      <protection locked="0"/>
    </xf>
    <xf numFmtId="164" fontId="9" fillId="8" borderId="2" xfId="0" applyNumberFormat="1" applyFont="1" applyFill="1" applyBorder="1" applyAlignment="1" applyProtection="1">
      <alignment horizontal="right" vertical="center"/>
      <protection locked="0"/>
    </xf>
    <xf numFmtId="0" fontId="9" fillId="8" borderId="2" xfId="0" applyFont="1" applyFill="1" applyBorder="1" applyAlignment="1" applyProtection="1">
      <alignment horizontal="center" vertical="center"/>
      <protection locked="0"/>
    </xf>
    <xf numFmtId="0" fontId="37" fillId="5" borderId="0" xfId="0" applyFont="1" applyFill="1" applyAlignment="1">
      <alignment horizontal="left" vertical="center"/>
    </xf>
    <xf numFmtId="0" fontId="3" fillId="14" borderId="0" xfId="0" applyFont="1" applyFill="1" applyAlignment="1">
      <alignment vertical="center"/>
    </xf>
    <xf numFmtId="0" fontId="1" fillId="5" borderId="0" xfId="1" applyFill="1" applyAlignment="1">
      <alignment horizontal="left" vertical="center"/>
    </xf>
    <xf numFmtId="0" fontId="3" fillId="5" borderId="0" xfId="0" applyFont="1" applyFill="1" applyAlignment="1">
      <alignment horizontal="left" vertical="center"/>
    </xf>
    <xf numFmtId="0" fontId="24" fillId="5" borderId="0" xfId="0" applyFont="1" applyFill="1" applyBorder="1" applyAlignment="1" applyProtection="1">
      <alignment vertical="center"/>
    </xf>
    <xf numFmtId="0" fontId="48" fillId="5" borderId="0" xfId="0" applyFont="1" applyFill="1" applyBorder="1" applyAlignment="1">
      <alignment vertical="center"/>
    </xf>
    <xf numFmtId="0" fontId="24" fillId="8" borderId="3" xfId="0" applyFont="1" applyFill="1" applyBorder="1" applyAlignment="1">
      <alignment vertical="center" wrapText="1"/>
    </xf>
    <xf numFmtId="0" fontId="3" fillId="14" borderId="17" xfId="0" applyFont="1" applyFill="1" applyBorder="1" applyAlignment="1">
      <alignment vertical="center"/>
    </xf>
    <xf numFmtId="0" fontId="9" fillId="14" borderId="17" xfId="0" applyFont="1" applyFill="1" applyBorder="1" applyAlignment="1">
      <alignment vertical="center"/>
    </xf>
    <xf numFmtId="0" fontId="15" fillId="12" borderId="36" xfId="0" applyFont="1" applyFill="1" applyBorder="1" applyAlignment="1">
      <alignment vertical="center"/>
    </xf>
    <xf numFmtId="0" fontId="15" fillId="12" borderId="19" xfId="0" applyFont="1" applyFill="1" applyBorder="1" applyAlignment="1">
      <alignment vertical="center"/>
    </xf>
    <xf numFmtId="0" fontId="15" fillId="12" borderId="10" xfId="0" applyFont="1" applyFill="1" applyBorder="1" applyAlignment="1">
      <alignment vertical="center"/>
    </xf>
    <xf numFmtId="0" fontId="15" fillId="12" borderId="9" xfId="0" applyFont="1" applyFill="1" applyBorder="1" applyAlignment="1">
      <alignment vertical="center"/>
    </xf>
    <xf numFmtId="0" fontId="15" fillId="12" borderId="17" xfId="0" applyFont="1" applyFill="1" applyBorder="1" applyAlignment="1">
      <alignment vertical="center"/>
    </xf>
    <xf numFmtId="0" fontId="15" fillId="12" borderId="18" xfId="0" applyFont="1" applyFill="1" applyBorder="1" applyAlignment="1">
      <alignment vertical="center"/>
    </xf>
    <xf numFmtId="0" fontId="3" fillId="14" borderId="2" xfId="0" applyFont="1" applyFill="1" applyBorder="1" applyAlignment="1">
      <alignment vertical="center"/>
    </xf>
    <xf numFmtId="0" fontId="9" fillId="14" borderId="20" xfId="0" applyFont="1" applyFill="1" applyBorder="1" applyAlignment="1">
      <alignment vertical="center"/>
    </xf>
    <xf numFmtId="0" fontId="0" fillId="5" borderId="0" xfId="0" applyFill="1" applyAlignment="1"/>
    <xf numFmtId="0" fontId="15" fillId="12" borderId="42" xfId="0" applyFont="1" applyFill="1" applyBorder="1" applyAlignment="1">
      <alignment vertical="center"/>
    </xf>
    <xf numFmtId="0" fontId="15" fillId="12" borderId="43" xfId="0" applyFont="1" applyFill="1" applyBorder="1" applyAlignment="1">
      <alignment vertical="center"/>
    </xf>
    <xf numFmtId="0" fontId="3" fillId="9" borderId="44" xfId="0" applyFont="1" applyFill="1" applyBorder="1" applyAlignment="1">
      <alignment horizontal="center" vertical="center"/>
    </xf>
    <xf numFmtId="0" fontId="3" fillId="8" borderId="41" xfId="0" applyFont="1" applyFill="1" applyBorder="1" applyAlignment="1" applyProtection="1">
      <alignment vertical="center"/>
      <protection locked="0"/>
    </xf>
    <xf numFmtId="0" fontId="3" fillId="8" borderId="17" xfId="0" applyFont="1" applyFill="1" applyBorder="1" applyAlignment="1" applyProtection="1">
      <alignment vertical="center"/>
      <protection locked="0"/>
    </xf>
    <xf numFmtId="0" fontId="7" fillId="8" borderId="17" xfId="0" applyFont="1" applyFill="1" applyBorder="1" applyAlignment="1" applyProtection="1">
      <alignment vertical="center"/>
      <protection locked="0"/>
    </xf>
    <xf numFmtId="0" fontId="3" fillId="9" borderId="4" xfId="0" applyFont="1" applyFill="1" applyBorder="1" applyAlignment="1">
      <alignment horizontal="left" vertical="center"/>
    </xf>
    <xf numFmtId="0" fontId="3" fillId="8" borderId="29" xfId="0" applyFont="1" applyFill="1" applyBorder="1" applyAlignment="1">
      <alignment horizontal="left" vertical="center" wrapText="1"/>
    </xf>
    <xf numFmtId="0" fontId="3" fillId="8" borderId="11" xfId="0" applyFont="1" applyFill="1" applyBorder="1" applyAlignment="1">
      <alignment vertical="center" wrapText="1"/>
    </xf>
    <xf numFmtId="0" fontId="3" fillId="8" borderId="11" xfId="0" applyFont="1" applyFill="1" applyBorder="1" applyAlignment="1">
      <alignment horizontal="left" vertical="center" wrapText="1"/>
    </xf>
    <xf numFmtId="0" fontId="24" fillId="8" borderId="11" xfId="0" applyFont="1" applyFill="1" applyBorder="1" applyAlignment="1">
      <alignment horizontal="left" vertical="center" wrapText="1"/>
    </xf>
    <xf numFmtId="0" fontId="9" fillId="8" borderId="11" xfId="0" applyFont="1" applyFill="1" applyBorder="1" applyAlignment="1">
      <alignment horizontal="left" vertical="center" wrapText="1"/>
    </xf>
    <xf numFmtId="0" fontId="3" fillId="8" borderId="13" xfId="0" applyFont="1" applyFill="1" applyBorder="1" applyAlignment="1">
      <alignment vertical="center" wrapText="1"/>
    </xf>
    <xf numFmtId="164" fontId="3" fillId="8" borderId="14" xfId="0" applyNumberFormat="1" applyFont="1" applyFill="1" applyBorder="1" applyAlignment="1" applyProtection="1">
      <alignment horizontal="right" vertical="center"/>
      <protection locked="0"/>
    </xf>
    <xf numFmtId="0" fontId="3" fillId="8" borderId="2" xfId="0" applyFont="1" applyFill="1" applyBorder="1" applyAlignment="1">
      <alignment horizontal="left" vertical="center" wrapText="1"/>
    </xf>
    <xf numFmtId="0" fontId="9" fillId="5" borderId="3" xfId="0" applyFont="1" applyFill="1" applyBorder="1" applyAlignment="1" applyProtection="1">
      <alignment horizontal="center" vertical="center"/>
      <protection locked="0"/>
    </xf>
    <xf numFmtId="0" fontId="9" fillId="8" borderId="3" xfId="0" applyFont="1" applyFill="1" applyBorder="1" applyAlignment="1" applyProtection="1">
      <alignment horizontal="center" vertical="center"/>
      <protection locked="0"/>
    </xf>
    <xf numFmtId="0" fontId="3" fillId="8" borderId="34" xfId="0" applyFont="1" applyFill="1" applyBorder="1" applyAlignment="1" applyProtection="1">
      <alignment vertical="center"/>
      <protection locked="0"/>
    </xf>
    <xf numFmtId="0" fontId="3" fillId="8" borderId="3" xfId="0" applyFont="1" applyFill="1" applyBorder="1" applyAlignment="1" applyProtection="1">
      <alignment horizontal="left" vertical="center" wrapText="1"/>
    </xf>
    <xf numFmtId="165" fontId="3" fillId="5" borderId="3" xfId="4" applyNumberFormat="1"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164" fontId="3" fillId="8" borderId="3" xfId="0" applyNumberFormat="1" applyFont="1" applyFill="1" applyBorder="1" applyAlignment="1" applyProtection="1">
      <alignment horizontal="right" vertical="center"/>
      <protection locked="0"/>
    </xf>
    <xf numFmtId="44" fontId="3" fillId="8" borderId="3" xfId="2" applyFont="1" applyFill="1" applyBorder="1" applyAlignment="1" applyProtection="1">
      <alignment horizontal="right" vertical="center"/>
    </xf>
    <xf numFmtId="0" fontId="3" fillId="8" borderId="35" xfId="0" applyFont="1" applyFill="1" applyBorder="1" applyAlignment="1" applyProtection="1">
      <alignment vertical="center" wrapText="1"/>
    </xf>
    <xf numFmtId="0" fontId="3" fillId="8" borderId="3" xfId="0" applyFont="1" applyFill="1" applyBorder="1" applyAlignment="1">
      <alignment vertical="center"/>
    </xf>
    <xf numFmtId="0" fontId="3" fillId="5" borderId="3"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wrapText="1"/>
      <protection locked="0"/>
    </xf>
    <xf numFmtId="166" fontId="3" fillId="8" borderId="3" xfId="2" applyNumberFormat="1" applyFont="1" applyFill="1" applyBorder="1" applyAlignment="1" applyProtection="1">
      <alignment horizontal="center" vertical="center"/>
      <protection locked="0"/>
    </xf>
    <xf numFmtId="44" fontId="3" fillId="8" borderId="3" xfId="2" applyFont="1" applyFill="1" applyBorder="1" applyAlignment="1">
      <alignment horizontal="right" vertical="center"/>
    </xf>
    <xf numFmtId="0" fontId="3" fillId="8" borderId="35" xfId="0" applyFont="1" applyFill="1" applyBorder="1" applyAlignment="1">
      <alignment vertical="center" wrapText="1"/>
    </xf>
    <xf numFmtId="0" fontId="3" fillId="8" borderId="34" xfId="0" applyFont="1" applyFill="1" applyBorder="1" applyAlignment="1">
      <alignment vertical="center"/>
    </xf>
    <xf numFmtId="0" fontId="9" fillId="8" borderId="3" xfId="0" applyFont="1" applyFill="1" applyBorder="1" applyAlignment="1">
      <alignment vertical="center"/>
    </xf>
    <xf numFmtId="0" fontId="9" fillId="8" borderId="3" xfId="0" applyFont="1" applyFill="1" applyBorder="1" applyAlignment="1">
      <alignment vertical="center" wrapText="1"/>
    </xf>
    <xf numFmtId="0" fontId="3" fillId="7" borderId="0" xfId="0" applyFont="1" applyFill="1" applyAlignment="1" applyProtection="1">
      <alignment horizontal="center"/>
    </xf>
    <xf numFmtId="0" fontId="22" fillId="0" borderId="0" xfId="0" applyFont="1" applyFill="1" applyAlignment="1" applyProtection="1">
      <alignment horizontal="center" vertical="center"/>
    </xf>
    <xf numFmtId="0" fontId="4" fillId="6" borderId="0" xfId="0" applyFont="1" applyFill="1" applyAlignment="1" applyProtection="1">
      <alignment horizontal="left" vertical="center"/>
    </xf>
    <xf numFmtId="0" fontId="3" fillId="5" borderId="0" xfId="0" applyFont="1" applyFill="1" applyBorder="1" applyAlignment="1" applyProtection="1">
      <alignment vertical="center" wrapText="1"/>
    </xf>
    <xf numFmtId="0" fontId="3" fillId="7" borderId="0" xfId="0" applyFont="1" applyFill="1" applyAlignment="1" applyProtection="1">
      <alignment horizontal="justify" vertical="center" wrapText="1"/>
    </xf>
    <xf numFmtId="0" fontId="24" fillId="7" borderId="0" xfId="0" applyFont="1" applyFill="1" applyAlignment="1" applyProtection="1">
      <alignment horizontal="justify" vertical="center" wrapText="1"/>
    </xf>
    <xf numFmtId="0" fontId="20" fillId="5" borderId="1"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8" fillId="5" borderId="0" xfId="0" applyFont="1" applyFill="1" applyBorder="1"/>
    <xf numFmtId="0" fontId="35" fillId="5" borderId="0" xfId="0" applyFont="1" applyFill="1" applyBorder="1"/>
    <xf numFmtId="0" fontId="3" fillId="5" borderId="0" xfId="0" applyFont="1" applyFill="1" applyBorder="1" applyAlignment="1" applyProtection="1">
      <alignment horizontal="left" vertical="center" wrapText="1"/>
    </xf>
    <xf numFmtId="0" fontId="19" fillId="6" borderId="0" xfId="0" applyFont="1" applyFill="1" applyBorder="1" applyAlignment="1" applyProtection="1">
      <alignment horizontal="center" vertical="center"/>
    </xf>
    <xf numFmtId="0" fontId="3" fillId="8" borderId="12" xfId="0" applyFont="1" applyFill="1" applyBorder="1" applyAlignment="1" applyProtection="1">
      <alignment horizontal="left" vertical="center" wrapText="1"/>
    </xf>
    <xf numFmtId="0" fontId="36" fillId="5" borderId="0" xfId="1" applyFont="1" applyFill="1" applyBorder="1" applyAlignment="1" applyProtection="1">
      <alignment horizontal="left" vertical="center"/>
    </xf>
    <xf numFmtId="0" fontId="19" fillId="6" borderId="1" xfId="0" applyFont="1" applyFill="1" applyBorder="1" applyAlignment="1" applyProtection="1">
      <alignment horizontal="center" vertical="center"/>
    </xf>
    <xf numFmtId="0" fontId="19" fillId="6" borderId="0" xfId="0" applyFont="1" applyFill="1" applyAlignment="1">
      <alignment horizontal="center" vertical="center"/>
    </xf>
    <xf numFmtId="0" fontId="3" fillId="5" borderId="0" xfId="0" applyFont="1" applyFill="1" applyAlignment="1">
      <alignment horizontal="left" vertical="center" wrapText="1"/>
    </xf>
    <xf numFmtId="0" fontId="33" fillId="8" borderId="31"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8" xfId="0" applyFont="1" applyFill="1" applyBorder="1" applyAlignment="1">
      <alignment horizontal="left" vertical="center" wrapText="1"/>
    </xf>
    <xf numFmtId="0" fontId="20" fillId="7" borderId="17" xfId="0" applyFont="1" applyFill="1" applyBorder="1" applyAlignment="1">
      <alignment horizontal="left" vertical="center"/>
    </xf>
    <xf numFmtId="0" fontId="20" fillId="7" borderId="10" xfId="0" applyFont="1" applyFill="1" applyBorder="1" applyAlignment="1">
      <alignment horizontal="left" vertical="center"/>
    </xf>
    <xf numFmtId="0" fontId="20" fillId="7" borderId="9" xfId="0" applyFont="1" applyFill="1" applyBorder="1" applyAlignment="1">
      <alignment horizontal="left" vertical="center"/>
    </xf>
    <xf numFmtId="0" fontId="3" fillId="5" borderId="0" xfId="0" applyFont="1" applyFill="1" applyBorder="1" applyAlignment="1">
      <alignment horizontal="left" vertical="center" wrapText="1"/>
    </xf>
    <xf numFmtId="0" fontId="3" fillId="5" borderId="0" xfId="0" applyFont="1" applyFill="1" applyBorder="1" applyAlignment="1">
      <alignment horizontal="left" vertical="center"/>
    </xf>
    <xf numFmtId="0" fontId="3" fillId="5" borderId="0" xfId="0" applyFont="1" applyFill="1" applyBorder="1" applyAlignment="1">
      <alignment horizontal="center" vertical="center"/>
    </xf>
    <xf numFmtId="0" fontId="20" fillId="7" borderId="18" xfId="0" applyFont="1" applyFill="1" applyBorder="1" applyAlignment="1">
      <alignment horizontal="left" vertical="center"/>
    </xf>
    <xf numFmtId="0" fontId="19" fillId="6" borderId="1" xfId="0" applyFont="1" applyFill="1" applyBorder="1" applyAlignment="1">
      <alignment horizontal="center" vertical="center"/>
    </xf>
    <xf numFmtId="0" fontId="3" fillId="5" borderId="0" xfId="0" applyFont="1" applyFill="1" applyBorder="1" applyAlignment="1">
      <alignment vertical="center"/>
    </xf>
    <xf numFmtId="0" fontId="37" fillId="5" borderId="0" xfId="0" applyFont="1" applyFill="1" applyBorder="1" applyAlignment="1">
      <alignment horizontal="left" vertical="center"/>
    </xf>
    <xf numFmtId="0" fontId="48" fillId="5" borderId="0" xfId="0" applyFont="1" applyFill="1" applyBorder="1" applyAlignment="1">
      <alignment horizontal="left" vertical="center"/>
    </xf>
    <xf numFmtId="0" fontId="24" fillId="5" borderId="0" xfId="0" applyFont="1" applyFill="1" applyBorder="1" applyAlignment="1">
      <alignment horizontal="left" vertical="center" wrapText="1"/>
    </xf>
    <xf numFmtId="0" fontId="46" fillId="5" borderId="0" xfId="0" applyFont="1" applyFill="1" applyBorder="1" applyAlignment="1">
      <alignment horizontal="left" vertical="center"/>
    </xf>
    <xf numFmtId="0" fontId="37" fillId="5" borderId="0" xfId="0" applyFont="1" applyFill="1" applyAlignment="1">
      <alignment horizontal="left" vertical="center"/>
    </xf>
    <xf numFmtId="0" fontId="9" fillId="2" borderId="38" xfId="0" applyFont="1" applyFill="1" applyBorder="1" applyAlignment="1">
      <alignment horizontal="center" vertical="center"/>
    </xf>
    <xf numFmtId="0" fontId="9" fillId="2" borderId="37" xfId="0" applyFont="1" applyFill="1" applyBorder="1" applyAlignment="1">
      <alignment horizontal="center" vertical="center"/>
    </xf>
    <xf numFmtId="0" fontId="9" fillId="14" borderId="3" xfId="0" applyFont="1" applyFill="1" applyBorder="1" applyAlignment="1">
      <alignment horizontal="left" vertical="center"/>
    </xf>
    <xf numFmtId="0" fontId="9" fillId="14" borderId="39" xfId="0" applyFont="1" applyFill="1" applyBorder="1" applyAlignment="1">
      <alignment horizontal="left" vertical="center"/>
    </xf>
    <xf numFmtId="0" fontId="9" fillId="14" borderId="7" xfId="0" applyFont="1" applyFill="1" applyBorder="1" applyAlignment="1">
      <alignment horizontal="left" vertical="center"/>
    </xf>
    <xf numFmtId="0" fontId="0" fillId="14" borderId="0" xfId="0" applyFill="1"/>
    <xf numFmtId="0" fontId="3" fillId="14" borderId="0" xfId="0" applyFont="1" applyFill="1" applyAlignment="1">
      <alignment vertical="center"/>
    </xf>
    <xf numFmtId="0" fontId="5" fillId="14" borderId="0" xfId="0" applyFont="1" applyFill="1" applyAlignment="1">
      <alignment vertical="center"/>
    </xf>
    <xf numFmtId="0" fontId="1" fillId="5" borderId="0" xfId="1" applyFill="1" applyAlignment="1">
      <alignment horizontal="left" vertical="center"/>
    </xf>
    <xf numFmtId="0" fontId="5" fillId="13" borderId="46" xfId="0" applyFont="1" applyFill="1" applyBorder="1" applyAlignment="1">
      <alignment horizontal="center" vertical="center"/>
    </xf>
    <xf numFmtId="0" fontId="5" fillId="13" borderId="47" xfId="0" applyFont="1" applyFill="1" applyBorder="1" applyAlignment="1">
      <alignment horizontal="center" vertical="center"/>
    </xf>
    <xf numFmtId="44" fontId="3" fillId="8" borderId="3" xfId="2" applyFont="1" applyFill="1" applyBorder="1" applyAlignment="1">
      <alignment horizontal="center" vertical="center"/>
    </xf>
    <xf numFmtId="44" fontId="3" fillId="8" borderId="7" xfId="2" applyFont="1" applyFill="1" applyBorder="1" applyAlignment="1">
      <alignment horizontal="center" vertical="center"/>
    </xf>
    <xf numFmtId="0" fontId="3" fillId="9" borderId="5" xfId="0" applyFont="1" applyFill="1" applyBorder="1" applyAlignment="1">
      <alignment horizontal="center" vertical="center"/>
    </xf>
    <xf numFmtId="0" fontId="3" fillId="9" borderId="6" xfId="0" applyFont="1" applyFill="1" applyBorder="1" applyAlignment="1">
      <alignment horizontal="center" vertical="center"/>
    </xf>
    <xf numFmtId="0" fontId="9" fillId="8" borderId="7" xfId="0" applyFont="1" applyFill="1" applyBorder="1" applyAlignment="1">
      <alignment horizontal="left" vertical="center" wrapText="1"/>
    </xf>
    <xf numFmtId="0" fontId="9" fillId="8" borderId="30" xfId="0" applyFont="1" applyFill="1" applyBorder="1" applyAlignment="1">
      <alignment horizontal="left" vertical="center" wrapText="1"/>
    </xf>
    <xf numFmtId="0" fontId="3" fillId="8" borderId="2" xfId="0" applyFont="1" applyFill="1" applyBorder="1" applyAlignment="1">
      <alignment horizontal="left" vertical="center"/>
    </xf>
    <xf numFmtId="0" fontId="3" fillId="8" borderId="12" xfId="0" applyFont="1" applyFill="1" applyBorder="1" applyAlignment="1">
      <alignment horizontal="left" vertical="center"/>
    </xf>
    <xf numFmtId="0" fontId="3" fillId="8" borderId="2" xfId="0" applyFont="1" applyFill="1" applyBorder="1" applyAlignment="1">
      <alignment horizontal="left" vertical="center" wrapText="1"/>
    </xf>
    <xf numFmtId="0" fontId="3" fillId="8" borderId="12" xfId="0" applyFont="1" applyFill="1" applyBorder="1" applyAlignment="1">
      <alignment horizontal="left" vertical="center" wrapText="1"/>
    </xf>
    <xf numFmtId="0" fontId="24" fillId="0" borderId="41" xfId="1" applyFont="1" applyFill="1" applyBorder="1" applyAlignment="1">
      <alignment horizontal="left" vertical="center" wrapText="1"/>
    </xf>
    <xf numFmtId="0" fontId="24" fillId="0" borderId="36" xfId="1" applyFont="1" applyFill="1" applyBorder="1" applyAlignment="1">
      <alignment horizontal="left" vertical="center" wrapText="1"/>
    </xf>
    <xf numFmtId="0" fontId="24" fillId="0" borderId="43" xfId="1" applyFont="1" applyFill="1" applyBorder="1" applyAlignment="1">
      <alignment horizontal="left" vertical="center" wrapText="1"/>
    </xf>
    <xf numFmtId="0" fontId="1" fillId="8" borderId="40" xfId="1" applyFont="1" applyFill="1" applyBorder="1" applyAlignment="1">
      <alignment horizontal="left" vertical="center" wrapText="1"/>
    </xf>
    <xf numFmtId="0" fontId="1" fillId="8" borderId="1" xfId="1" applyFont="1" applyFill="1" applyBorder="1" applyAlignment="1">
      <alignment horizontal="left" vertical="center" wrapText="1"/>
    </xf>
    <xf numFmtId="0" fontId="1" fillId="8" borderId="45" xfId="1" applyFont="1" applyFill="1" applyBorder="1" applyAlignment="1">
      <alignment horizontal="left" vertical="center" wrapText="1"/>
    </xf>
    <xf numFmtId="0" fontId="9" fillId="5" borderId="3" xfId="0" applyFont="1" applyFill="1" applyBorder="1" applyAlignment="1" applyProtection="1">
      <alignment horizontal="center" vertical="center"/>
      <protection locked="0"/>
    </xf>
    <xf numFmtId="0" fontId="9" fillId="5" borderId="7" xfId="0" applyFont="1" applyFill="1" applyBorder="1" applyAlignment="1" applyProtection="1">
      <alignment horizontal="center" vertical="center"/>
      <protection locked="0"/>
    </xf>
    <xf numFmtId="0" fontId="9" fillId="8" borderId="34" xfId="0" applyFont="1" applyFill="1" applyBorder="1" applyAlignment="1">
      <alignment horizontal="left" vertical="center" wrapText="1"/>
    </xf>
    <xf numFmtId="0" fontId="9" fillId="8" borderId="29" xfId="0" applyFont="1" applyFill="1" applyBorder="1" applyAlignment="1">
      <alignment horizontal="left" vertical="center" wrapText="1"/>
    </xf>
    <xf numFmtId="0" fontId="7" fillId="8" borderId="40" xfId="0" applyFont="1" applyFill="1" applyBorder="1" applyAlignment="1" applyProtection="1">
      <alignment horizontal="center" vertical="center"/>
      <protection locked="0"/>
    </xf>
    <xf numFmtId="0" fontId="7" fillId="8" borderId="41" xfId="0" applyFont="1" applyFill="1" applyBorder="1" applyAlignment="1" applyProtection="1">
      <alignment horizontal="center" vertical="center"/>
      <protection locked="0"/>
    </xf>
    <xf numFmtId="164" fontId="9" fillId="8" borderId="3" xfId="0" applyNumberFormat="1" applyFont="1" applyFill="1" applyBorder="1" applyAlignment="1" applyProtection="1">
      <alignment horizontal="right" vertical="center"/>
      <protection locked="0"/>
    </xf>
    <xf numFmtId="164" fontId="9" fillId="8" borderId="7" xfId="0" applyNumberFormat="1" applyFont="1" applyFill="1" applyBorder="1" applyAlignment="1" applyProtection="1">
      <alignment horizontal="right" vertical="center"/>
      <protection locked="0"/>
    </xf>
    <xf numFmtId="0" fontId="9" fillId="8" borderId="3" xfId="0" applyFont="1" applyFill="1" applyBorder="1" applyAlignment="1" applyProtection="1">
      <alignment horizontal="center" vertical="center"/>
      <protection locked="0"/>
    </xf>
    <xf numFmtId="0" fontId="9" fillId="8" borderId="7" xfId="0" applyFont="1" applyFill="1" applyBorder="1" applyAlignment="1" applyProtection="1">
      <alignment horizontal="center" vertical="center"/>
      <protection locked="0"/>
    </xf>
    <xf numFmtId="0" fontId="3" fillId="8" borderId="7" xfId="0" applyFont="1" applyFill="1" applyBorder="1" applyAlignment="1">
      <alignment horizontal="left" vertical="center" wrapText="1"/>
    </xf>
    <xf numFmtId="0" fontId="3" fillId="8" borderId="30" xfId="0" applyFont="1" applyFill="1" applyBorder="1" applyAlignment="1">
      <alignment horizontal="left" vertical="center" wrapText="1"/>
    </xf>
    <xf numFmtId="0" fontId="24" fillId="8" borderId="2" xfId="0" applyFont="1" applyFill="1" applyBorder="1" applyAlignment="1">
      <alignment horizontal="left" vertical="center" wrapText="1"/>
    </xf>
    <xf numFmtId="0" fontId="24" fillId="8" borderId="12" xfId="0" applyFont="1" applyFill="1" applyBorder="1" applyAlignment="1">
      <alignment horizontal="left" vertical="center" wrapText="1"/>
    </xf>
    <xf numFmtId="0" fontId="3" fillId="5" borderId="0" xfId="0" applyFont="1" applyFill="1" applyAlignment="1">
      <alignment horizontal="left" vertical="center"/>
    </xf>
    <xf numFmtId="0" fontId="6" fillId="5" borderId="0" xfId="1" applyFont="1" applyFill="1" applyAlignment="1">
      <alignment horizontal="left" vertical="center"/>
    </xf>
    <xf numFmtId="0" fontId="19" fillId="6" borderId="0" xfId="0" applyFont="1" applyFill="1" applyBorder="1" applyAlignment="1">
      <alignment horizontal="center" vertical="center"/>
    </xf>
    <xf numFmtId="0" fontId="3" fillId="8" borderId="14" xfId="0" applyFont="1" applyFill="1" applyBorder="1" applyAlignment="1">
      <alignment horizontal="left" vertical="center" wrapText="1"/>
    </xf>
    <xf numFmtId="0" fontId="3" fillId="8" borderId="15"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8" borderId="12" xfId="0" applyFont="1" applyFill="1" applyBorder="1" applyAlignment="1">
      <alignment horizontal="left" vertical="center" wrapText="1"/>
    </xf>
    <xf numFmtId="0" fontId="7" fillId="8" borderId="3" xfId="0" applyFont="1" applyFill="1" applyBorder="1" applyAlignment="1">
      <alignment horizontal="left" vertical="center" wrapText="1"/>
    </xf>
    <xf numFmtId="0" fontId="7" fillId="8" borderId="35" xfId="0" applyFont="1" applyFill="1" applyBorder="1" applyAlignment="1">
      <alignment horizontal="left" vertical="center" wrapText="1"/>
    </xf>
    <xf numFmtId="0" fontId="24" fillId="5" borderId="0" xfId="0" applyFont="1" applyFill="1" applyAlignment="1">
      <alignment horizontal="left" vertical="center" wrapText="1"/>
    </xf>
    <xf numFmtId="0" fontId="24" fillId="5" borderId="0" xfId="0" applyFont="1" applyFill="1" applyAlignment="1">
      <alignment horizontal="left" vertical="center"/>
    </xf>
    <xf numFmtId="0" fontId="5" fillId="8" borderId="2" xfId="0" applyFont="1" applyFill="1" applyBorder="1" applyAlignment="1">
      <alignment horizontal="left" vertical="center"/>
    </xf>
    <xf numFmtId="0" fontId="5" fillId="8" borderId="7" xfId="0" applyFont="1" applyFill="1" applyBorder="1" applyAlignment="1">
      <alignment horizontal="left" vertical="center"/>
    </xf>
    <xf numFmtId="0" fontId="9" fillId="5" borderId="0" xfId="0" applyFont="1" applyFill="1" applyAlignment="1">
      <alignment horizontal="left" vertical="center"/>
    </xf>
    <xf numFmtId="0" fontId="20" fillId="5" borderId="0" xfId="0" applyFont="1" applyFill="1" applyAlignment="1">
      <alignment horizontal="left" vertical="center"/>
    </xf>
    <xf numFmtId="0" fontId="27" fillId="5" borderId="0" xfId="0" applyFont="1" applyFill="1" applyAlignment="1">
      <alignment horizontal="center" vertical="center"/>
    </xf>
  </cellXfs>
  <cellStyles count="5">
    <cellStyle name="Hyperlink" xfId="3" xr:uid="{00000000-000B-0000-0000-000008000000}"/>
    <cellStyle name="Lien hypertexte" xfId="1" builtinId="8"/>
    <cellStyle name="Milliers" xfId="4" builtinId="3"/>
    <cellStyle name="Monétaire" xfId="2" builtinId="4"/>
    <cellStyle name="Normal" xfId="0" builtinId="0"/>
  </cellStyles>
  <dxfs count="0"/>
  <tableStyles count="1" defaultTableStyle="TableStyleMedium2" defaultPivotStyle="PivotStyleLight16">
    <tableStyle name="Invisible" pivot="0" table="0" count="0" xr9:uid="{ABA48B2B-5A46-4842-A874-3C0286D5DA77}"/>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https://cepoq.com/capsules-video/sante-ovine/" TargetMode="External"/><Relationship Id="rId2" Type="http://schemas.openxmlformats.org/officeDocument/2006/relationships/hyperlink" Target="https://cepoq.com/wp-content/uploads/2018/09/fiche_trousse_agnelage_2017.pdf" TargetMode="External"/><Relationship Id="rId1" Type="http://schemas.openxmlformats.org/officeDocument/2006/relationships/hyperlink" Target="https://cepoq.com/wp-content/uploads/2018/09/fiche_pharmacie_ovine_2017.pdf" TargetMode="External"/><Relationship Id="rId6" Type="http://schemas.openxmlformats.org/officeDocument/2006/relationships/image" Target="../media/image2.png"/><Relationship Id="rId5" Type="http://schemas.openxmlformats.org/officeDocument/2006/relationships/hyperlink" Target="https://www.nfacc.ca/pdfs/codes/mouton_code_de_pratiques.pdf" TargetMode="External"/><Relationship Id="rId4" Type="http://schemas.openxmlformats.org/officeDocument/2006/relationships/hyperlink" Target="https://cepoq.com/wp-content/uploads/2018/09/fiche_utilisation_judicieuse_2017.pdf"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cepoq.com/wp-content/uploads/2021/04/Modele-mangeoire_-Chronique-du-Berger.pdf" TargetMode="External"/><Relationship Id="rId2" Type="http://schemas.openxmlformats.org/officeDocument/2006/relationships/hyperlink" Target="https://www.agrireseau.net/ovins/documents/A11-Les%20all%C3%A9es%20d%27alimentation,%20on%20fait%20%C3%A7a%20comment.pdf" TargetMode="External"/><Relationship Id="rId1" Type="http://schemas.openxmlformats.org/officeDocument/2006/relationships/hyperlink" Target="https://cepoq.com/wp-content/uploads/2018/09/fiche_2_alimentation_grosses_balles_final.pdf" TargetMode="External"/><Relationship Id="rId6" Type="http://schemas.openxmlformats.org/officeDocument/2006/relationships/image" Target="../media/image2.png"/><Relationship Id="rId5" Type="http://schemas.openxmlformats.org/officeDocument/2006/relationships/hyperlink" Target="http://www.omafra.gov.on.ca/french/engineer/facts/07-024.htm#5" TargetMode="External"/><Relationship Id="rId4" Type="http://schemas.openxmlformats.org/officeDocument/2006/relationships/hyperlink" Target="https://cepoq.com/wp-content/uploads/2021/04/Plan-mangeoires-ovins_Canada-service-de-plans.pdf"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cepoq.com/wp-content/uploads/2018/09/corral.pdf" TargetMode="External"/><Relationship Id="rId13" Type="http://schemas.openxmlformats.org/officeDocument/2006/relationships/hyperlink" Target="https://www.agrireseau.net/ovins/documents/108603/outil-comptable-en-production-ovine?a=1" TargetMode="External"/><Relationship Id="rId3" Type="http://schemas.openxmlformats.org/officeDocument/2006/relationships/hyperlink" Target="https://cepoq.com/wp-content/uploads/2018/09/fiche_8_derobees_et_engraissement_final.pdf" TargetMode="External"/><Relationship Id="rId7" Type="http://schemas.openxmlformats.org/officeDocument/2006/relationships/hyperlink" Target="https://www.mapaq.gouv.qc.ca/SiteCollectionDocuments/Regions/CentreduQuebec/INPACQ2016/ConferencesOvins/Deuxbonscoupsguillaumeallaire.pdf" TargetMode="External"/><Relationship Id="rId12" Type="http://schemas.openxmlformats.org/officeDocument/2006/relationships/hyperlink" Target="http://www.ovinquebec.com/fr/renseignements_generaux/ressources_sur_la_laine.php" TargetMode="External"/><Relationship Id="rId2" Type="http://schemas.openxmlformats.org/officeDocument/2006/relationships/hyperlink" Target="https://attestra.com/tracabilite/animaux-elevage/outils-technologiques/" TargetMode="External"/><Relationship Id="rId1" Type="http://schemas.openxmlformats.org/officeDocument/2006/relationships/image" Target="../media/image14.jpeg"/><Relationship Id="rId6" Type="http://schemas.openxmlformats.org/officeDocument/2006/relationships/hyperlink" Target="https://www.mapaq.gouv.qc.ca/SiteCollectionDocuments/Regions/CentreduQuebec/INPACQ2018/Conferences_Ovins/lesoutilelectroniques.pdf" TargetMode="External"/><Relationship Id="rId11" Type="http://schemas.openxmlformats.org/officeDocument/2006/relationships/hyperlink" Target="https://inspection.canada.ca/sante-des-animaux/transport-sans-cruaute/fra/1300460032193/1300460096845" TargetMode="External"/><Relationship Id="rId5" Type="http://schemas.openxmlformats.org/officeDocument/2006/relationships/hyperlink" Target="https://cepoq.com/wp-content/uploads/2018/09/plan_zone_agnelage_2017.pdf" TargetMode="External"/><Relationship Id="rId10" Type="http://schemas.openxmlformats.org/officeDocument/2006/relationships/hyperlink" Target="https://www.mapaq.gouv.qc.ca/SiteCollectionDocuments/Regions/CentreduQuebec/INPACQ2016/ConferencesOvins/Deuxbonmscoupsfermeguyline.pdf" TargetMode="External"/><Relationship Id="rId4" Type="http://schemas.openxmlformats.org/officeDocument/2006/relationships/hyperlink" Target="https://www.agrireseau.net/documents/90175/calculateur-d_amenagement-de-paturage" TargetMode="External"/><Relationship Id="rId9" Type="http://schemas.openxmlformats.org/officeDocument/2006/relationships/hyperlink" Target="https://www.agrireseau.net/documents/Document_93940.pdf" TargetMode="External"/><Relationship Id="rId1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https://cepoq.com/fiches-techniques/#lait" TargetMode="External"/><Relationship Id="rId7" Type="http://schemas.openxmlformats.org/officeDocument/2006/relationships/hyperlink" Target="https://cepoq.com/wp-content/uploads/2018/09/plan_zone_allaitement_artificiel_2017.pdf" TargetMode="External"/><Relationship Id="rId2" Type="http://schemas.openxmlformats.org/officeDocument/2006/relationships/hyperlink" Target="http://www.omafra.gov.on.ca/french/engineer/facts/15-022.htm#1" TargetMode="External"/><Relationship Id="rId1" Type="http://schemas.openxmlformats.org/officeDocument/2006/relationships/hyperlink" Target="https://www.ontario.ca/fr/page/planifier-et-construire-une-laiterie-caprine#section-0" TargetMode="External"/><Relationship Id="rId6" Type="http://schemas.openxmlformats.org/officeDocument/2006/relationships/hyperlink" Target="https://cepoq.com/wp-content/uploads/2021/01/Fiche-Allaitement-artificiel_Final-2020.pdf" TargetMode="External"/><Relationship Id="rId5" Type="http://schemas.openxmlformats.org/officeDocument/2006/relationships/hyperlink" Target="https://www.agrireseau.net/banqueplans/Documents/Feuillet%2080267.pdf" TargetMode="External"/><Relationship Id="rId4" Type="http://schemas.openxmlformats.org/officeDocument/2006/relationships/hyperlink" Target="https://cepoq.com/wp-content/uploads/2020/08/Ficha-3-CCS-imprimer-2.pdf?fbclid=IwAR1kv1XkQ5a8Rt9My_4dER3aW30rPBgYQrNR7vOV99lpBh7QoQBgWJzzEQU"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_rels/vmlDrawing3.v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jpeg"/><Relationship Id="rId18" Type="http://schemas.openxmlformats.org/officeDocument/2006/relationships/image" Target="../media/image32.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17" Type="http://schemas.openxmlformats.org/officeDocument/2006/relationships/image" Target="../media/image31.jpeg"/><Relationship Id="rId2" Type="http://schemas.openxmlformats.org/officeDocument/2006/relationships/image" Target="../media/image16.jpeg"/><Relationship Id="rId16" Type="http://schemas.openxmlformats.org/officeDocument/2006/relationships/image" Target="../media/image30.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png"/><Relationship Id="rId5" Type="http://schemas.openxmlformats.org/officeDocument/2006/relationships/image" Target="../media/image19.jpeg"/><Relationship Id="rId15" Type="http://schemas.openxmlformats.org/officeDocument/2006/relationships/image" Target="../media/image29.pn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png"/><Relationship Id="rId14" Type="http://schemas.openxmlformats.org/officeDocument/2006/relationships/image" Target="../media/image28.jpeg"/></Relationships>
</file>

<file path=xl/drawings/_rels/vmlDrawing4.vml.rels><?xml version="1.0" encoding="UTF-8" standalone="yes"?>
<Relationships xmlns="http://schemas.openxmlformats.org/package/2006/relationships"><Relationship Id="rId8" Type="http://schemas.openxmlformats.org/officeDocument/2006/relationships/image" Target="../media/image40.jpeg"/><Relationship Id="rId3" Type="http://schemas.openxmlformats.org/officeDocument/2006/relationships/image" Target="../media/image35.png"/><Relationship Id="rId7" Type="http://schemas.openxmlformats.org/officeDocument/2006/relationships/image" Target="../media/image39.jpeg"/><Relationship Id="rId2" Type="http://schemas.openxmlformats.org/officeDocument/2006/relationships/image" Target="../media/image34.png"/><Relationship Id="rId1" Type="http://schemas.openxmlformats.org/officeDocument/2006/relationships/image" Target="../media/image33.jpe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242956</xdr:colOff>
      <xdr:row>0</xdr:row>
      <xdr:rowOff>111126</xdr:rowOff>
    </xdr:from>
    <xdr:to>
      <xdr:col>5</xdr:col>
      <xdr:colOff>106849</xdr:colOff>
      <xdr:row>0</xdr:row>
      <xdr:rowOff>1183176</xdr:rowOff>
    </xdr:to>
    <xdr:pic>
      <xdr:nvPicPr>
        <xdr:cNvPr id="3" name="Image 2">
          <a:extLst>
            <a:ext uri="{FF2B5EF4-FFF2-40B4-BE49-F238E27FC236}">
              <a16:creationId xmlns:a16="http://schemas.microsoft.com/office/drawing/2014/main" id="{E3A6C449-6270-44A6-B749-175E80D540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2956" y="111126"/>
          <a:ext cx="6511550" cy="1067288"/>
        </a:xfrm>
        <a:prstGeom prst="rect">
          <a:avLst/>
        </a:prstGeom>
      </xdr:spPr>
    </xdr:pic>
    <xdr:clientData/>
  </xdr:twoCellAnchor>
  <xdr:twoCellAnchor editAs="oneCell">
    <xdr:from>
      <xdr:col>4</xdr:col>
      <xdr:colOff>752475</xdr:colOff>
      <xdr:row>33</xdr:row>
      <xdr:rowOff>114300</xdr:rowOff>
    </xdr:from>
    <xdr:to>
      <xdr:col>6</xdr:col>
      <xdr:colOff>171450</xdr:colOff>
      <xdr:row>37</xdr:row>
      <xdr:rowOff>76200</xdr:rowOff>
    </xdr:to>
    <xdr:pic>
      <xdr:nvPicPr>
        <xdr:cNvPr id="7" name="Image 6">
          <a:extLst>
            <a:ext uri="{FF2B5EF4-FFF2-40B4-BE49-F238E27FC236}">
              <a16:creationId xmlns:a16="http://schemas.microsoft.com/office/drawing/2014/main" id="{45F05388-BFFD-4DC7-A967-99D67501C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05475" y="9277350"/>
          <a:ext cx="1895475"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64942</xdr:colOff>
      <xdr:row>51</xdr:row>
      <xdr:rowOff>21648</xdr:rowOff>
    </xdr:from>
    <xdr:to>
      <xdr:col>1</xdr:col>
      <xdr:colOff>1662817</xdr:colOff>
      <xdr:row>51</xdr:row>
      <xdr:rowOff>229466</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9E39341A-5A61-43A8-85C8-9C3ABD16D30A}"/>
            </a:ext>
          </a:extLst>
        </xdr:cNvPr>
        <xdr:cNvSpPr/>
      </xdr:nvSpPr>
      <xdr:spPr>
        <a:xfrm>
          <a:off x="64942" y="10337223"/>
          <a:ext cx="1836000" cy="20781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La</a:t>
          </a:r>
          <a:r>
            <a:rPr lang="fr-CA" sz="1100" baseline="0"/>
            <a:t> p</a:t>
          </a:r>
          <a:r>
            <a:rPr lang="fr-CA" sz="1100"/>
            <a:t>harmacie ovine de base</a:t>
          </a:r>
        </a:p>
      </xdr:txBody>
    </xdr:sp>
    <xdr:clientData/>
  </xdr:twoCellAnchor>
  <xdr:twoCellAnchor>
    <xdr:from>
      <xdr:col>0</xdr:col>
      <xdr:colOff>69272</xdr:colOff>
      <xdr:row>51</xdr:row>
      <xdr:rowOff>285750</xdr:rowOff>
    </xdr:from>
    <xdr:to>
      <xdr:col>1</xdr:col>
      <xdr:colOff>1307147</xdr:colOff>
      <xdr:row>51</xdr:row>
      <xdr:rowOff>484908</xdr:rowOff>
    </xdr:to>
    <xdr:sp macro="" textlink="">
      <xdr:nvSpPr>
        <xdr:cNvPr id="5" name="Rectangle : coins arrondis 4">
          <a:hlinkClick xmlns:r="http://schemas.openxmlformats.org/officeDocument/2006/relationships" r:id="rId2"/>
          <a:extLst>
            <a:ext uri="{FF2B5EF4-FFF2-40B4-BE49-F238E27FC236}">
              <a16:creationId xmlns:a16="http://schemas.microsoft.com/office/drawing/2014/main" id="{70C0600A-E143-4B29-910B-E5D5FA5EA385}"/>
            </a:ext>
          </a:extLst>
        </xdr:cNvPr>
        <xdr:cNvSpPr/>
      </xdr:nvSpPr>
      <xdr:spPr>
        <a:xfrm>
          <a:off x="69272" y="10601325"/>
          <a:ext cx="1476000" cy="19915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La</a:t>
          </a:r>
          <a:r>
            <a:rPr lang="fr-CA" sz="1100" baseline="0"/>
            <a:t> t</a:t>
          </a:r>
          <a:r>
            <a:rPr lang="fr-CA" sz="1100"/>
            <a:t>rousse d'agnelage</a:t>
          </a:r>
        </a:p>
      </xdr:txBody>
    </xdr:sp>
    <xdr:clientData/>
  </xdr:twoCellAnchor>
  <xdr:twoCellAnchor>
    <xdr:from>
      <xdr:col>0</xdr:col>
      <xdr:colOff>64944</xdr:colOff>
      <xdr:row>53</xdr:row>
      <xdr:rowOff>12990</xdr:rowOff>
    </xdr:from>
    <xdr:to>
      <xdr:col>1</xdr:col>
      <xdr:colOff>474819</xdr:colOff>
      <xdr:row>53</xdr:row>
      <xdr:rowOff>225138</xdr:rowOff>
    </xdr:to>
    <xdr:sp macro="" textlink="">
      <xdr:nvSpPr>
        <xdr:cNvPr id="7" name="Rectangle : coins arrondis 6">
          <a:hlinkClick xmlns:r="http://schemas.openxmlformats.org/officeDocument/2006/relationships" r:id="rId3"/>
          <a:extLst>
            <a:ext uri="{FF2B5EF4-FFF2-40B4-BE49-F238E27FC236}">
              <a16:creationId xmlns:a16="http://schemas.microsoft.com/office/drawing/2014/main" id="{D1B3EF59-0DC0-4A89-933A-7BD22EAA12E5}"/>
            </a:ext>
          </a:extLst>
        </xdr:cNvPr>
        <xdr:cNvSpPr/>
      </xdr:nvSpPr>
      <xdr:spPr>
        <a:xfrm>
          <a:off x="64944" y="11061990"/>
          <a:ext cx="648000" cy="21214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Santé ovine</a:t>
          </a:r>
        </a:p>
      </xdr:txBody>
    </xdr:sp>
    <xdr:clientData/>
  </xdr:twoCellAnchor>
  <xdr:twoCellAnchor>
    <xdr:from>
      <xdr:col>0</xdr:col>
      <xdr:colOff>64941</xdr:colOff>
      <xdr:row>57</xdr:row>
      <xdr:rowOff>21648</xdr:rowOff>
    </xdr:from>
    <xdr:to>
      <xdr:col>1</xdr:col>
      <xdr:colOff>2310816</xdr:colOff>
      <xdr:row>57</xdr:row>
      <xdr:rowOff>247650</xdr:rowOff>
    </xdr:to>
    <xdr:sp macro="" textlink="">
      <xdr:nvSpPr>
        <xdr:cNvPr id="8" name="Rectangle : coins arrondis 7">
          <a:hlinkClick xmlns:r="http://schemas.openxmlformats.org/officeDocument/2006/relationships" r:id="rId4"/>
          <a:extLst>
            <a:ext uri="{FF2B5EF4-FFF2-40B4-BE49-F238E27FC236}">
              <a16:creationId xmlns:a16="http://schemas.microsoft.com/office/drawing/2014/main" id="{030A77CC-3D4F-4038-8F98-004246FE6660}"/>
            </a:ext>
          </a:extLst>
        </xdr:cNvPr>
        <xdr:cNvSpPr/>
      </xdr:nvSpPr>
      <xdr:spPr>
        <a:xfrm>
          <a:off x="64941" y="11842173"/>
          <a:ext cx="2484000" cy="226002"/>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Utilisation judicieuse des médicaments</a:t>
          </a:r>
        </a:p>
      </xdr:txBody>
    </xdr:sp>
    <xdr:clientData/>
  </xdr:twoCellAnchor>
  <xdr:twoCellAnchor>
    <xdr:from>
      <xdr:col>0</xdr:col>
      <xdr:colOff>60614</xdr:colOff>
      <xdr:row>61</xdr:row>
      <xdr:rowOff>17320</xdr:rowOff>
    </xdr:from>
    <xdr:to>
      <xdr:col>1</xdr:col>
      <xdr:colOff>830489</xdr:colOff>
      <xdr:row>61</xdr:row>
      <xdr:rowOff>219944</xdr:rowOff>
    </xdr:to>
    <xdr:sp macro="" textlink="">
      <xdr:nvSpPr>
        <xdr:cNvPr id="10" name="Rectangle : coins arrondis 9">
          <a:hlinkClick xmlns:r="http://schemas.openxmlformats.org/officeDocument/2006/relationships" r:id="rId5"/>
          <a:extLst>
            <a:ext uri="{FF2B5EF4-FFF2-40B4-BE49-F238E27FC236}">
              <a16:creationId xmlns:a16="http://schemas.microsoft.com/office/drawing/2014/main" id="{62D7BA90-B210-4DD5-A030-A9476B540614}"/>
            </a:ext>
          </a:extLst>
        </xdr:cNvPr>
        <xdr:cNvSpPr/>
      </xdr:nvSpPr>
      <xdr:spPr>
        <a:xfrm>
          <a:off x="60614" y="12609370"/>
          <a:ext cx="1008000" cy="202624"/>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Caudectomie</a:t>
          </a:r>
        </a:p>
      </xdr:txBody>
    </xdr:sp>
    <xdr:clientData/>
  </xdr:twoCellAnchor>
  <xdr:twoCellAnchor editAs="oneCell">
    <xdr:from>
      <xdr:col>6</xdr:col>
      <xdr:colOff>2143125</xdr:colOff>
      <xdr:row>64</xdr:row>
      <xdr:rowOff>0</xdr:rowOff>
    </xdr:from>
    <xdr:to>
      <xdr:col>6</xdr:col>
      <xdr:colOff>4038600</xdr:colOff>
      <xdr:row>67</xdr:row>
      <xdr:rowOff>114300</xdr:rowOff>
    </xdr:to>
    <xdr:pic>
      <xdr:nvPicPr>
        <xdr:cNvPr id="9" name="Image 8">
          <a:extLst>
            <a:ext uri="{FF2B5EF4-FFF2-40B4-BE49-F238E27FC236}">
              <a16:creationId xmlns:a16="http://schemas.microsoft.com/office/drawing/2014/main" id="{AFF6441B-CBDF-4766-8873-09365000510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10700" y="13182600"/>
          <a:ext cx="1895475"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64945</xdr:colOff>
      <xdr:row>57</xdr:row>
      <xdr:rowOff>8659</xdr:rowOff>
    </xdr:from>
    <xdr:to>
      <xdr:col>1</xdr:col>
      <xdr:colOff>1996345</xdr:colOff>
      <xdr:row>57</xdr:row>
      <xdr:rowOff>207819</xdr:rowOff>
    </xdr:to>
    <xdr:sp macro="" textlink="">
      <xdr:nvSpPr>
        <xdr:cNvPr id="4" name="Rectangle : coins arrondis 3">
          <a:hlinkClick xmlns:r="http://schemas.openxmlformats.org/officeDocument/2006/relationships" r:id="rId1"/>
          <a:extLst>
            <a:ext uri="{FF2B5EF4-FFF2-40B4-BE49-F238E27FC236}">
              <a16:creationId xmlns:a16="http://schemas.microsoft.com/office/drawing/2014/main" id="{BD78BC60-3984-496A-B06F-DA39C0433356}"/>
            </a:ext>
          </a:extLst>
        </xdr:cNvPr>
        <xdr:cNvSpPr/>
      </xdr:nvSpPr>
      <xdr:spPr>
        <a:xfrm>
          <a:off x="64945" y="16867909"/>
          <a:ext cx="2160000" cy="199160"/>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Alimenter avec des grosses balles</a:t>
          </a:r>
        </a:p>
      </xdr:txBody>
    </xdr:sp>
    <xdr:clientData/>
  </xdr:twoCellAnchor>
  <xdr:twoCellAnchor>
    <xdr:from>
      <xdr:col>0</xdr:col>
      <xdr:colOff>64944</xdr:colOff>
      <xdr:row>57</xdr:row>
      <xdr:rowOff>281421</xdr:rowOff>
    </xdr:from>
    <xdr:to>
      <xdr:col>1</xdr:col>
      <xdr:colOff>2680344</xdr:colOff>
      <xdr:row>57</xdr:row>
      <xdr:rowOff>500062</xdr:rowOff>
    </xdr:to>
    <xdr:sp macro="" textlink="">
      <xdr:nvSpPr>
        <xdr:cNvPr id="5" name="Rectangle : coins arrondis 4">
          <a:hlinkClick xmlns:r="http://schemas.openxmlformats.org/officeDocument/2006/relationships" r:id="rId2"/>
          <a:extLst>
            <a:ext uri="{FF2B5EF4-FFF2-40B4-BE49-F238E27FC236}">
              <a16:creationId xmlns:a16="http://schemas.microsoft.com/office/drawing/2014/main" id="{0E59B4A4-4502-4E2E-8CE5-2E7215AE5EA0}"/>
            </a:ext>
          </a:extLst>
        </xdr:cNvPr>
        <xdr:cNvSpPr/>
      </xdr:nvSpPr>
      <xdr:spPr>
        <a:xfrm>
          <a:off x="64944" y="17140671"/>
          <a:ext cx="2844000" cy="218641"/>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fr-CA" sz="1100"/>
            <a:t>Les allées d'alimentation, on fait ça comment?</a:t>
          </a:r>
        </a:p>
      </xdr:txBody>
    </xdr:sp>
    <xdr:clientData/>
  </xdr:twoCellAnchor>
  <xdr:twoCellAnchor>
    <xdr:from>
      <xdr:col>0</xdr:col>
      <xdr:colOff>65807</xdr:colOff>
      <xdr:row>60</xdr:row>
      <xdr:rowOff>20781</xdr:rowOff>
    </xdr:from>
    <xdr:to>
      <xdr:col>1</xdr:col>
      <xdr:colOff>1565207</xdr:colOff>
      <xdr:row>60</xdr:row>
      <xdr:rowOff>233362</xdr:rowOff>
    </xdr:to>
    <xdr:sp macro="" textlink="">
      <xdr:nvSpPr>
        <xdr:cNvPr id="6" name="Rectangle : coins arrondis 5">
          <a:hlinkClick xmlns:r="http://schemas.openxmlformats.org/officeDocument/2006/relationships" r:id="rId3"/>
          <a:extLst>
            <a:ext uri="{FF2B5EF4-FFF2-40B4-BE49-F238E27FC236}">
              <a16:creationId xmlns:a16="http://schemas.microsoft.com/office/drawing/2014/main" id="{80CE0F04-B299-485D-BD5C-606B9FF86EA2}"/>
            </a:ext>
          </a:extLst>
        </xdr:cNvPr>
        <xdr:cNvSpPr/>
      </xdr:nvSpPr>
      <xdr:spPr>
        <a:xfrm>
          <a:off x="65807" y="17775381"/>
          <a:ext cx="1728000" cy="212581"/>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Plan élaboré par le CEPOQ </a:t>
          </a:r>
        </a:p>
      </xdr:txBody>
    </xdr:sp>
    <xdr:clientData/>
  </xdr:twoCellAnchor>
  <xdr:twoCellAnchor>
    <xdr:from>
      <xdr:col>0</xdr:col>
      <xdr:colOff>60614</xdr:colOff>
      <xdr:row>68</xdr:row>
      <xdr:rowOff>38963</xdr:rowOff>
    </xdr:from>
    <xdr:to>
      <xdr:col>1</xdr:col>
      <xdr:colOff>1668014</xdr:colOff>
      <xdr:row>68</xdr:row>
      <xdr:rowOff>271462</xdr:rowOff>
    </xdr:to>
    <xdr:sp macro="" textlink="">
      <xdr:nvSpPr>
        <xdr:cNvPr id="7" name="Rectangle : coins arrondis 6">
          <a:hlinkClick xmlns:r="http://schemas.openxmlformats.org/officeDocument/2006/relationships" r:id="rId4"/>
          <a:extLst>
            <a:ext uri="{FF2B5EF4-FFF2-40B4-BE49-F238E27FC236}">
              <a16:creationId xmlns:a16="http://schemas.microsoft.com/office/drawing/2014/main" id="{8F9A0BBE-4547-4769-9061-EFCA2DC5B3D6}"/>
            </a:ext>
          </a:extLst>
        </xdr:cNvPr>
        <xdr:cNvSpPr/>
      </xdr:nvSpPr>
      <xdr:spPr>
        <a:xfrm>
          <a:off x="60614" y="19184213"/>
          <a:ext cx="1836000" cy="232499"/>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Autres plans de mangeoires</a:t>
          </a:r>
        </a:p>
      </xdr:txBody>
    </xdr:sp>
    <xdr:clientData/>
  </xdr:twoCellAnchor>
  <xdr:twoCellAnchor>
    <xdr:from>
      <xdr:col>0</xdr:col>
      <xdr:colOff>60614</xdr:colOff>
      <xdr:row>73</xdr:row>
      <xdr:rowOff>43293</xdr:rowOff>
    </xdr:from>
    <xdr:to>
      <xdr:col>1</xdr:col>
      <xdr:colOff>2460014</xdr:colOff>
      <xdr:row>73</xdr:row>
      <xdr:rowOff>271462</xdr:rowOff>
    </xdr:to>
    <xdr:sp macro="" textlink="">
      <xdr:nvSpPr>
        <xdr:cNvPr id="8" name="Rectangle : coins arrondis 7">
          <a:hlinkClick xmlns:r="http://schemas.openxmlformats.org/officeDocument/2006/relationships" r:id="rId5"/>
          <a:extLst>
            <a:ext uri="{FF2B5EF4-FFF2-40B4-BE49-F238E27FC236}">
              <a16:creationId xmlns:a16="http://schemas.microsoft.com/office/drawing/2014/main" id="{E13A29B2-0DB6-4D21-A699-3EF8DAE5C278}"/>
            </a:ext>
          </a:extLst>
        </xdr:cNvPr>
        <xdr:cNvSpPr/>
      </xdr:nvSpPr>
      <xdr:spPr>
        <a:xfrm>
          <a:off x="60614" y="20121993"/>
          <a:ext cx="2628000" cy="228169"/>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Consommation journalière d'eau par ovin</a:t>
          </a:r>
        </a:p>
      </xdr:txBody>
    </xdr:sp>
    <xdr:clientData/>
  </xdr:twoCellAnchor>
  <xdr:twoCellAnchor editAs="oneCell">
    <xdr:from>
      <xdr:col>6</xdr:col>
      <xdr:colOff>2114550</xdr:colOff>
      <xdr:row>76</xdr:row>
      <xdr:rowOff>133350</xdr:rowOff>
    </xdr:from>
    <xdr:to>
      <xdr:col>7</xdr:col>
      <xdr:colOff>133350</xdr:colOff>
      <xdr:row>80</xdr:row>
      <xdr:rowOff>95250</xdr:rowOff>
    </xdr:to>
    <xdr:pic>
      <xdr:nvPicPr>
        <xdr:cNvPr id="9" name="Image 8">
          <a:extLst>
            <a:ext uri="{FF2B5EF4-FFF2-40B4-BE49-F238E27FC236}">
              <a16:creationId xmlns:a16="http://schemas.microsoft.com/office/drawing/2014/main" id="{50085C84-5C57-4891-B7A4-14BFF40F79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448800" y="20193000"/>
          <a:ext cx="1895475"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51954</xdr:colOff>
      <xdr:row>43</xdr:row>
      <xdr:rowOff>99579</xdr:rowOff>
    </xdr:from>
    <xdr:to>
      <xdr:col>1</xdr:col>
      <xdr:colOff>2943645</xdr:colOff>
      <xdr:row>43</xdr:row>
      <xdr:rowOff>1800224</xdr:rowOff>
    </xdr:to>
    <xdr:pic>
      <xdr:nvPicPr>
        <xdr:cNvPr id="5" name="Image 4">
          <a:extLst>
            <a:ext uri="{FF2B5EF4-FFF2-40B4-BE49-F238E27FC236}">
              <a16:creationId xmlns:a16="http://schemas.microsoft.com/office/drawing/2014/main" id="{7ACBA433-669C-4D36-826F-8E56CCF3E1CA}"/>
            </a:ext>
          </a:extLst>
        </xdr:cNvPr>
        <xdr:cNvPicPr>
          <a:picLocks noChangeAspect="1"/>
        </xdr:cNvPicPr>
      </xdr:nvPicPr>
      <xdr:blipFill rotWithShape="1">
        <a:blip xmlns:r="http://schemas.openxmlformats.org/officeDocument/2006/relationships" r:embed="rId1"/>
        <a:srcRect l="2466" b="13234"/>
        <a:stretch/>
      </xdr:blipFill>
      <xdr:spPr>
        <a:xfrm>
          <a:off x="294842" y="11801042"/>
          <a:ext cx="2886929" cy="1700645"/>
        </a:xfrm>
        <a:prstGeom prst="rect">
          <a:avLst/>
        </a:prstGeom>
      </xdr:spPr>
    </xdr:pic>
    <xdr:clientData/>
  </xdr:twoCellAnchor>
  <xdr:twoCellAnchor>
    <xdr:from>
      <xdr:col>0</xdr:col>
      <xdr:colOff>60612</xdr:colOff>
      <xdr:row>40</xdr:row>
      <xdr:rowOff>34638</xdr:rowOff>
    </xdr:from>
    <xdr:to>
      <xdr:col>1</xdr:col>
      <xdr:colOff>588012</xdr:colOff>
      <xdr:row>40</xdr:row>
      <xdr:rowOff>225136</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D34D5748-A599-4F02-BCA8-FCAAFA21186F}"/>
            </a:ext>
          </a:extLst>
        </xdr:cNvPr>
        <xdr:cNvSpPr/>
      </xdr:nvSpPr>
      <xdr:spPr>
        <a:xfrm>
          <a:off x="60612" y="11274138"/>
          <a:ext cx="756000" cy="19049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Attestra </a:t>
          </a:r>
        </a:p>
      </xdr:txBody>
    </xdr:sp>
    <xdr:clientData/>
  </xdr:twoCellAnchor>
  <xdr:twoCellAnchor>
    <xdr:from>
      <xdr:col>0</xdr:col>
      <xdr:colOff>87024</xdr:colOff>
      <xdr:row>68</xdr:row>
      <xdr:rowOff>56281</xdr:rowOff>
    </xdr:from>
    <xdr:to>
      <xdr:col>3</xdr:col>
      <xdr:colOff>77040</xdr:colOff>
      <xdr:row>68</xdr:row>
      <xdr:rowOff>276225</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7EE27A98-E508-4912-9EC9-99E92E7F01C0}"/>
            </a:ext>
          </a:extLst>
        </xdr:cNvPr>
        <xdr:cNvSpPr/>
      </xdr:nvSpPr>
      <xdr:spPr>
        <a:xfrm>
          <a:off x="87024" y="21284424"/>
          <a:ext cx="4948619" cy="219944"/>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 Aménagement des aires d'alimentation à la dérobée et des zones d'engraissement </a:t>
          </a:r>
        </a:p>
      </xdr:txBody>
    </xdr:sp>
    <xdr:clientData/>
  </xdr:twoCellAnchor>
  <xdr:twoCellAnchor>
    <xdr:from>
      <xdr:col>0</xdr:col>
      <xdr:colOff>82260</xdr:colOff>
      <xdr:row>69</xdr:row>
      <xdr:rowOff>60613</xdr:rowOff>
    </xdr:from>
    <xdr:to>
      <xdr:col>1</xdr:col>
      <xdr:colOff>2409825</xdr:colOff>
      <xdr:row>69</xdr:row>
      <xdr:rowOff>257175</xdr:rowOff>
    </xdr:to>
    <xdr:sp macro="" textlink="">
      <xdr:nvSpPr>
        <xdr:cNvPr id="6" name="Rectangle : coins arrondis 5">
          <a:hlinkClick xmlns:r="http://schemas.openxmlformats.org/officeDocument/2006/relationships" r:id="rId4"/>
          <a:extLst>
            <a:ext uri="{FF2B5EF4-FFF2-40B4-BE49-F238E27FC236}">
              <a16:creationId xmlns:a16="http://schemas.microsoft.com/office/drawing/2014/main" id="{BE733BB7-8651-4B73-960A-2F2139E54043}"/>
            </a:ext>
          </a:extLst>
        </xdr:cNvPr>
        <xdr:cNvSpPr/>
      </xdr:nvSpPr>
      <xdr:spPr>
        <a:xfrm>
          <a:off x="82260" y="20386963"/>
          <a:ext cx="2570453" cy="196562"/>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Calculateur</a:t>
          </a:r>
          <a:r>
            <a:rPr lang="fr-CA" sz="1100" baseline="0"/>
            <a:t> d'a</a:t>
          </a:r>
          <a:r>
            <a:rPr lang="fr-CA" sz="1100"/>
            <a:t>ménagement de pâturage</a:t>
          </a:r>
        </a:p>
      </xdr:txBody>
    </xdr:sp>
    <xdr:clientData/>
  </xdr:twoCellAnchor>
  <xdr:twoCellAnchor>
    <xdr:from>
      <xdr:col>0</xdr:col>
      <xdr:colOff>51955</xdr:colOff>
      <xdr:row>46</xdr:row>
      <xdr:rowOff>34638</xdr:rowOff>
    </xdr:from>
    <xdr:to>
      <xdr:col>1</xdr:col>
      <xdr:colOff>2828925</xdr:colOff>
      <xdr:row>46</xdr:row>
      <xdr:rowOff>223838</xdr:rowOff>
    </xdr:to>
    <xdr:sp macro="" textlink="">
      <xdr:nvSpPr>
        <xdr:cNvPr id="7" name="Rectangle : coins arrondis 6">
          <a:hlinkClick xmlns:r="http://schemas.openxmlformats.org/officeDocument/2006/relationships" r:id="rId5"/>
          <a:extLst>
            <a:ext uri="{FF2B5EF4-FFF2-40B4-BE49-F238E27FC236}">
              <a16:creationId xmlns:a16="http://schemas.microsoft.com/office/drawing/2014/main" id="{0DED4C24-6D8D-4388-99CE-6A9BC5B7C0F8}"/>
            </a:ext>
          </a:extLst>
        </xdr:cNvPr>
        <xdr:cNvSpPr/>
      </xdr:nvSpPr>
      <xdr:spPr>
        <a:xfrm>
          <a:off x="51955" y="13960188"/>
          <a:ext cx="3019858" cy="189200"/>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Aménagement biosécuritaire - Zone d'agnelage</a:t>
          </a:r>
        </a:p>
      </xdr:txBody>
    </xdr:sp>
    <xdr:clientData/>
  </xdr:twoCellAnchor>
  <xdr:twoCellAnchor>
    <xdr:from>
      <xdr:col>0</xdr:col>
      <xdr:colOff>82261</xdr:colOff>
      <xdr:row>70</xdr:row>
      <xdr:rowOff>73604</xdr:rowOff>
    </xdr:from>
    <xdr:to>
      <xdr:col>1</xdr:col>
      <xdr:colOff>2494358</xdr:colOff>
      <xdr:row>70</xdr:row>
      <xdr:rowOff>273843</xdr:rowOff>
    </xdr:to>
    <xdr:sp macro="" textlink="">
      <xdr:nvSpPr>
        <xdr:cNvPr id="8" name="Rectangle : coins arrondis 7">
          <a:hlinkClick xmlns:r="http://schemas.openxmlformats.org/officeDocument/2006/relationships" r:id="rId6"/>
          <a:extLst>
            <a:ext uri="{FF2B5EF4-FFF2-40B4-BE49-F238E27FC236}">
              <a16:creationId xmlns:a16="http://schemas.microsoft.com/office/drawing/2014/main" id="{28590DA7-5BC3-4E5C-B464-89296F3B4659}"/>
            </a:ext>
          </a:extLst>
        </xdr:cNvPr>
        <xdr:cNvSpPr/>
      </xdr:nvSpPr>
      <xdr:spPr>
        <a:xfrm>
          <a:off x="82261" y="20778573"/>
          <a:ext cx="2656176" cy="200239"/>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Outils électroniques - Faire les bons choix</a:t>
          </a:r>
        </a:p>
      </xdr:txBody>
    </xdr:sp>
    <xdr:clientData/>
  </xdr:twoCellAnchor>
  <xdr:twoCellAnchor>
    <xdr:from>
      <xdr:col>0</xdr:col>
      <xdr:colOff>87457</xdr:colOff>
      <xdr:row>71</xdr:row>
      <xdr:rowOff>74036</xdr:rowOff>
    </xdr:from>
    <xdr:to>
      <xdr:col>1</xdr:col>
      <xdr:colOff>2085975</xdr:colOff>
      <xdr:row>72</xdr:row>
      <xdr:rowOff>4763</xdr:rowOff>
    </xdr:to>
    <xdr:sp macro="" textlink="">
      <xdr:nvSpPr>
        <xdr:cNvPr id="9" name="Rectangle : coins arrondis 8">
          <a:hlinkClick xmlns:r="http://schemas.openxmlformats.org/officeDocument/2006/relationships" r:id="rId7"/>
          <a:extLst>
            <a:ext uri="{FF2B5EF4-FFF2-40B4-BE49-F238E27FC236}">
              <a16:creationId xmlns:a16="http://schemas.microsoft.com/office/drawing/2014/main" id="{7A72C673-EA04-4CC0-AFB2-71E06B2BAB64}"/>
            </a:ext>
          </a:extLst>
        </xdr:cNvPr>
        <xdr:cNvSpPr/>
      </xdr:nvSpPr>
      <xdr:spPr>
        <a:xfrm>
          <a:off x="87457" y="20971886"/>
          <a:ext cx="2241406" cy="216477"/>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3-4 bons coups réalisés chez</a:t>
          </a:r>
          <a:r>
            <a:rPr lang="fr-CA" sz="1100" baseline="0"/>
            <a:t> </a:t>
          </a:r>
          <a:r>
            <a:rPr lang="fr-CA" sz="1100"/>
            <a:t>nous</a:t>
          </a:r>
        </a:p>
      </xdr:txBody>
    </xdr:sp>
    <xdr:clientData/>
  </xdr:twoCellAnchor>
  <xdr:twoCellAnchor>
    <xdr:from>
      <xdr:col>0</xdr:col>
      <xdr:colOff>78364</xdr:colOff>
      <xdr:row>74</xdr:row>
      <xdr:rowOff>65374</xdr:rowOff>
    </xdr:from>
    <xdr:to>
      <xdr:col>1</xdr:col>
      <xdr:colOff>3620900</xdr:colOff>
      <xdr:row>74</xdr:row>
      <xdr:rowOff>276612</xdr:rowOff>
    </xdr:to>
    <xdr:sp macro="" textlink="">
      <xdr:nvSpPr>
        <xdr:cNvPr id="11" name="Rectangle : coins arrondis 10">
          <a:hlinkClick xmlns:r="http://schemas.openxmlformats.org/officeDocument/2006/relationships" r:id="rId8"/>
          <a:extLst>
            <a:ext uri="{FF2B5EF4-FFF2-40B4-BE49-F238E27FC236}">
              <a16:creationId xmlns:a16="http://schemas.microsoft.com/office/drawing/2014/main" id="{19EBF463-B424-4440-A7B1-63A5E32BD5C7}"/>
            </a:ext>
          </a:extLst>
        </xdr:cNvPr>
        <xdr:cNvSpPr/>
      </xdr:nvSpPr>
      <xdr:spPr>
        <a:xfrm>
          <a:off x="78364" y="22799308"/>
          <a:ext cx="3787665" cy="21123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Le</a:t>
          </a:r>
          <a:r>
            <a:rPr lang="fr-CA" sz="1100" baseline="0"/>
            <a:t> c</a:t>
          </a:r>
          <a:r>
            <a:rPr lang="fr-CA" sz="1100"/>
            <a:t>orral, un essentiel pour améliorer votre travail</a:t>
          </a:r>
          <a:r>
            <a:rPr lang="fr-CA" sz="1100" baseline="0"/>
            <a:t> en bergerie</a:t>
          </a:r>
          <a:endParaRPr lang="fr-CA" sz="1100"/>
        </a:p>
      </xdr:txBody>
    </xdr:sp>
    <xdr:clientData/>
  </xdr:twoCellAnchor>
  <xdr:twoCellAnchor>
    <xdr:from>
      <xdr:col>0</xdr:col>
      <xdr:colOff>74469</xdr:colOff>
      <xdr:row>75</xdr:row>
      <xdr:rowOff>60613</xdr:rowOff>
    </xdr:from>
    <xdr:to>
      <xdr:col>1</xdr:col>
      <xdr:colOff>2911077</xdr:colOff>
      <xdr:row>75</xdr:row>
      <xdr:rowOff>279796</xdr:rowOff>
    </xdr:to>
    <xdr:sp macro="" textlink="">
      <xdr:nvSpPr>
        <xdr:cNvPr id="12" name="Rectangle : coins arrondis 11">
          <a:hlinkClick xmlns:r="http://schemas.openxmlformats.org/officeDocument/2006/relationships" r:id="rId9"/>
          <a:extLst>
            <a:ext uri="{FF2B5EF4-FFF2-40B4-BE49-F238E27FC236}">
              <a16:creationId xmlns:a16="http://schemas.microsoft.com/office/drawing/2014/main" id="{83B3F206-9479-40D7-8123-ED497B7551CF}"/>
            </a:ext>
          </a:extLst>
        </xdr:cNvPr>
        <xdr:cNvSpPr/>
      </xdr:nvSpPr>
      <xdr:spPr>
        <a:xfrm>
          <a:off x="74469" y="21956207"/>
          <a:ext cx="3080687" cy="219183"/>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Corral 101: les</a:t>
          </a:r>
          <a:r>
            <a:rPr lang="fr-CA" sz="1100" baseline="0"/>
            <a:t> petits détails qui font la différence</a:t>
          </a:r>
          <a:endParaRPr lang="fr-CA" sz="1100"/>
        </a:p>
      </xdr:txBody>
    </xdr:sp>
    <xdr:clientData/>
  </xdr:twoCellAnchor>
  <xdr:twoCellAnchor>
    <xdr:from>
      <xdr:col>0</xdr:col>
      <xdr:colOff>75334</xdr:colOff>
      <xdr:row>76</xdr:row>
      <xdr:rowOff>62343</xdr:rowOff>
    </xdr:from>
    <xdr:to>
      <xdr:col>1</xdr:col>
      <xdr:colOff>3050734</xdr:colOff>
      <xdr:row>77</xdr:row>
      <xdr:rowOff>0</xdr:rowOff>
    </xdr:to>
    <xdr:sp macro="" textlink="">
      <xdr:nvSpPr>
        <xdr:cNvPr id="13" name="Rectangle : coins arrondis 12">
          <a:hlinkClick xmlns:r="http://schemas.openxmlformats.org/officeDocument/2006/relationships" r:id="rId10"/>
          <a:extLst>
            <a:ext uri="{FF2B5EF4-FFF2-40B4-BE49-F238E27FC236}">
              <a16:creationId xmlns:a16="http://schemas.microsoft.com/office/drawing/2014/main" id="{3EA826FB-AFDD-4E19-AD09-00C6BB16AE16}"/>
            </a:ext>
          </a:extLst>
        </xdr:cNvPr>
        <xdr:cNvSpPr/>
      </xdr:nvSpPr>
      <xdr:spPr>
        <a:xfrm>
          <a:off x="75334" y="21969843"/>
          <a:ext cx="3204000" cy="223407"/>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3 bons coups réalisés chez nous (diapositives 6 et 7)</a:t>
          </a:r>
        </a:p>
      </xdr:txBody>
    </xdr:sp>
    <xdr:clientData/>
  </xdr:twoCellAnchor>
  <xdr:twoCellAnchor>
    <xdr:from>
      <xdr:col>0</xdr:col>
      <xdr:colOff>63212</xdr:colOff>
      <xdr:row>79</xdr:row>
      <xdr:rowOff>63211</xdr:rowOff>
    </xdr:from>
    <xdr:to>
      <xdr:col>1</xdr:col>
      <xdr:colOff>2839640</xdr:colOff>
      <xdr:row>79</xdr:row>
      <xdr:rowOff>279797</xdr:rowOff>
    </xdr:to>
    <xdr:sp macro="" textlink="">
      <xdr:nvSpPr>
        <xdr:cNvPr id="14" name="Rectangle : coins arrondis 13">
          <a:hlinkClick xmlns:r="http://schemas.openxmlformats.org/officeDocument/2006/relationships" r:id="rId11"/>
          <a:extLst>
            <a:ext uri="{FF2B5EF4-FFF2-40B4-BE49-F238E27FC236}">
              <a16:creationId xmlns:a16="http://schemas.microsoft.com/office/drawing/2014/main" id="{DCA60606-997A-4EAC-BA78-A22475553355}"/>
            </a:ext>
          </a:extLst>
        </xdr:cNvPr>
        <xdr:cNvSpPr/>
      </xdr:nvSpPr>
      <xdr:spPr>
        <a:xfrm>
          <a:off x="63212" y="22863680"/>
          <a:ext cx="3020507" cy="216586"/>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Transport sans cruauté et bien-être</a:t>
          </a:r>
          <a:r>
            <a:rPr lang="fr-CA" sz="1100" baseline="0"/>
            <a:t> des animaux</a:t>
          </a:r>
          <a:endParaRPr lang="fr-CA" sz="1100"/>
        </a:p>
      </xdr:txBody>
    </xdr:sp>
    <xdr:clientData/>
  </xdr:twoCellAnchor>
  <xdr:twoCellAnchor>
    <xdr:from>
      <xdr:col>0</xdr:col>
      <xdr:colOff>64078</xdr:colOff>
      <xdr:row>82</xdr:row>
      <xdr:rowOff>59748</xdr:rowOff>
    </xdr:from>
    <xdr:to>
      <xdr:col>1</xdr:col>
      <xdr:colOff>1082387</xdr:colOff>
      <xdr:row>82</xdr:row>
      <xdr:rowOff>255443</xdr:rowOff>
    </xdr:to>
    <xdr:sp macro="" textlink="">
      <xdr:nvSpPr>
        <xdr:cNvPr id="15" name="Rectangle : coins arrondis 14">
          <a:hlinkClick xmlns:r="http://schemas.openxmlformats.org/officeDocument/2006/relationships" r:id="rId12"/>
          <a:extLst>
            <a:ext uri="{FF2B5EF4-FFF2-40B4-BE49-F238E27FC236}">
              <a16:creationId xmlns:a16="http://schemas.microsoft.com/office/drawing/2014/main" id="{40E3168E-4289-4B74-9D6B-5F8EF089C7EA}"/>
            </a:ext>
          </a:extLst>
        </xdr:cNvPr>
        <xdr:cNvSpPr/>
      </xdr:nvSpPr>
      <xdr:spPr>
        <a:xfrm>
          <a:off x="64078" y="24348498"/>
          <a:ext cx="1260764" cy="195695"/>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Liste des tondeurs</a:t>
          </a:r>
        </a:p>
      </xdr:txBody>
    </xdr:sp>
    <xdr:clientData/>
  </xdr:twoCellAnchor>
  <xdr:twoCellAnchor>
    <xdr:from>
      <xdr:col>0</xdr:col>
      <xdr:colOff>77934</xdr:colOff>
      <xdr:row>67</xdr:row>
      <xdr:rowOff>74037</xdr:rowOff>
    </xdr:from>
    <xdr:to>
      <xdr:col>1</xdr:col>
      <xdr:colOff>2199154</xdr:colOff>
      <xdr:row>67</xdr:row>
      <xdr:rowOff>278605</xdr:rowOff>
    </xdr:to>
    <xdr:sp macro="" textlink="">
      <xdr:nvSpPr>
        <xdr:cNvPr id="18" name="Rectangle : coins arrondis 17">
          <a:hlinkClick xmlns:r="http://schemas.openxmlformats.org/officeDocument/2006/relationships" r:id="rId13"/>
          <a:extLst>
            <a:ext uri="{FF2B5EF4-FFF2-40B4-BE49-F238E27FC236}">
              <a16:creationId xmlns:a16="http://schemas.microsoft.com/office/drawing/2014/main" id="{16D647FE-2A21-4143-ABCE-E3C109F594F5}"/>
            </a:ext>
          </a:extLst>
        </xdr:cNvPr>
        <xdr:cNvSpPr/>
      </xdr:nvSpPr>
      <xdr:spPr>
        <a:xfrm>
          <a:off x="77934" y="21015030"/>
          <a:ext cx="2366349" cy="20456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Outil comptable</a:t>
          </a:r>
          <a:r>
            <a:rPr lang="fr-CA" sz="1100" baseline="0"/>
            <a:t> en production ovine</a:t>
          </a:r>
          <a:r>
            <a:rPr lang="fr-CA" sz="1100"/>
            <a:t> </a:t>
          </a:r>
        </a:p>
      </xdr:txBody>
    </xdr:sp>
    <xdr:clientData/>
  </xdr:twoCellAnchor>
  <xdr:twoCellAnchor editAs="oneCell">
    <xdr:from>
      <xdr:col>7</xdr:col>
      <xdr:colOff>19050</xdr:colOff>
      <xdr:row>86</xdr:row>
      <xdr:rowOff>28575</xdr:rowOff>
    </xdr:from>
    <xdr:to>
      <xdr:col>10</xdr:col>
      <xdr:colOff>200025</xdr:colOff>
      <xdr:row>89</xdr:row>
      <xdr:rowOff>142875</xdr:rowOff>
    </xdr:to>
    <xdr:pic>
      <xdr:nvPicPr>
        <xdr:cNvPr id="17" name="Image 16">
          <a:extLst>
            <a:ext uri="{FF2B5EF4-FFF2-40B4-BE49-F238E27FC236}">
              <a16:creationId xmlns:a16="http://schemas.microsoft.com/office/drawing/2014/main" id="{881ADD6B-D46D-460F-AA22-182C1C3BCF0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534525" y="24079200"/>
          <a:ext cx="1895475"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60613</xdr:colOff>
      <xdr:row>62</xdr:row>
      <xdr:rowOff>25978</xdr:rowOff>
    </xdr:from>
    <xdr:to>
      <xdr:col>1</xdr:col>
      <xdr:colOff>1887238</xdr:colOff>
      <xdr:row>62</xdr:row>
      <xdr:rowOff>238125</xdr:rowOff>
    </xdr:to>
    <xdr:sp macro="" textlink="">
      <xdr:nvSpPr>
        <xdr:cNvPr id="2" name="Rectangle : coins arrondis 1">
          <a:hlinkClick xmlns:r="http://schemas.openxmlformats.org/officeDocument/2006/relationships" r:id="rId1"/>
          <a:extLst>
            <a:ext uri="{FF2B5EF4-FFF2-40B4-BE49-F238E27FC236}">
              <a16:creationId xmlns:a16="http://schemas.microsoft.com/office/drawing/2014/main" id="{F4950B35-2B79-4279-B110-57FBF1B45C86}"/>
            </a:ext>
          </a:extLst>
        </xdr:cNvPr>
        <xdr:cNvSpPr/>
      </xdr:nvSpPr>
      <xdr:spPr>
        <a:xfrm>
          <a:off x="60613" y="16094653"/>
          <a:ext cx="2160000" cy="212147"/>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Planifier</a:t>
          </a:r>
          <a:r>
            <a:rPr lang="fr-CA" sz="1100" baseline="0"/>
            <a:t> et construire une laiterie</a:t>
          </a:r>
          <a:endParaRPr lang="fr-CA" sz="1100"/>
        </a:p>
      </xdr:txBody>
    </xdr:sp>
    <xdr:clientData/>
  </xdr:twoCellAnchor>
  <xdr:twoCellAnchor>
    <xdr:from>
      <xdr:col>0</xdr:col>
      <xdr:colOff>56284</xdr:colOff>
      <xdr:row>62</xdr:row>
      <xdr:rowOff>307399</xdr:rowOff>
    </xdr:from>
    <xdr:to>
      <xdr:col>1</xdr:col>
      <xdr:colOff>2710909</xdr:colOff>
      <xdr:row>62</xdr:row>
      <xdr:rowOff>533400</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64AC7E03-DC23-4535-B94C-A4FB8A5DF31F}"/>
            </a:ext>
          </a:extLst>
        </xdr:cNvPr>
        <xdr:cNvSpPr/>
      </xdr:nvSpPr>
      <xdr:spPr>
        <a:xfrm>
          <a:off x="56284" y="16376074"/>
          <a:ext cx="2988000" cy="226001"/>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Conception et construction d'un centre de traite</a:t>
          </a:r>
        </a:p>
      </xdr:txBody>
    </xdr:sp>
    <xdr:clientData/>
  </xdr:twoCellAnchor>
  <xdr:twoCellAnchor>
    <xdr:from>
      <xdr:col>0</xdr:col>
      <xdr:colOff>56283</xdr:colOff>
      <xdr:row>66</xdr:row>
      <xdr:rowOff>34636</xdr:rowOff>
    </xdr:from>
    <xdr:to>
      <xdr:col>1</xdr:col>
      <xdr:colOff>1882908</xdr:colOff>
      <xdr:row>66</xdr:row>
      <xdr:rowOff>251114</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6F82F5DA-F327-406E-B103-BDC00700DA24}"/>
            </a:ext>
          </a:extLst>
        </xdr:cNvPr>
        <xdr:cNvSpPr/>
      </xdr:nvSpPr>
      <xdr:spPr>
        <a:xfrm>
          <a:off x="56283" y="17160586"/>
          <a:ext cx="2160000" cy="216478"/>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Santé mammaire et qualité du lait</a:t>
          </a:r>
        </a:p>
      </xdr:txBody>
    </xdr:sp>
    <xdr:clientData/>
  </xdr:twoCellAnchor>
  <xdr:twoCellAnchor>
    <xdr:from>
      <xdr:col>0</xdr:col>
      <xdr:colOff>56284</xdr:colOff>
      <xdr:row>68</xdr:row>
      <xdr:rowOff>25977</xdr:rowOff>
    </xdr:from>
    <xdr:to>
      <xdr:col>1</xdr:col>
      <xdr:colOff>1697181</xdr:colOff>
      <xdr:row>68</xdr:row>
      <xdr:rowOff>229466</xdr:rowOff>
    </xdr:to>
    <xdr:sp macro="" textlink="">
      <xdr:nvSpPr>
        <xdr:cNvPr id="5" name="Rectangle : coins arrondis 4">
          <a:hlinkClick xmlns:r="http://schemas.openxmlformats.org/officeDocument/2006/relationships" r:id="rId4"/>
          <a:extLst>
            <a:ext uri="{FF2B5EF4-FFF2-40B4-BE49-F238E27FC236}">
              <a16:creationId xmlns:a16="http://schemas.microsoft.com/office/drawing/2014/main" id="{96ED0FC0-9A06-4867-B1E8-DDB6EF441E13}"/>
            </a:ext>
          </a:extLst>
        </xdr:cNvPr>
        <xdr:cNvSpPr/>
      </xdr:nvSpPr>
      <xdr:spPr>
        <a:xfrm>
          <a:off x="56284" y="19179886"/>
          <a:ext cx="1883352" cy="203489"/>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California Mastitis Test (CMT)</a:t>
          </a:r>
        </a:p>
      </xdr:txBody>
    </xdr:sp>
    <xdr:clientData/>
  </xdr:twoCellAnchor>
  <xdr:twoCellAnchor>
    <xdr:from>
      <xdr:col>0</xdr:col>
      <xdr:colOff>61481</xdr:colOff>
      <xdr:row>84</xdr:row>
      <xdr:rowOff>22513</xdr:rowOff>
    </xdr:from>
    <xdr:to>
      <xdr:col>1</xdr:col>
      <xdr:colOff>2212106</xdr:colOff>
      <xdr:row>84</xdr:row>
      <xdr:rowOff>228600</xdr:rowOff>
    </xdr:to>
    <xdr:sp macro="" textlink="">
      <xdr:nvSpPr>
        <xdr:cNvPr id="6" name="Rectangle : coins arrondis 5">
          <a:hlinkClick xmlns:r="http://schemas.openxmlformats.org/officeDocument/2006/relationships" r:id="rId5"/>
          <a:extLst>
            <a:ext uri="{FF2B5EF4-FFF2-40B4-BE49-F238E27FC236}">
              <a16:creationId xmlns:a16="http://schemas.microsoft.com/office/drawing/2014/main" id="{0DD5C30C-E02A-4F49-8AEC-9FF401295AA9}"/>
            </a:ext>
          </a:extLst>
        </xdr:cNvPr>
        <xdr:cNvSpPr/>
      </xdr:nvSpPr>
      <xdr:spPr>
        <a:xfrm>
          <a:off x="61481" y="20310763"/>
          <a:ext cx="2484000" cy="206087"/>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Plan de construction d'un quai de traite</a:t>
          </a:r>
        </a:p>
      </xdr:txBody>
    </xdr:sp>
    <xdr:clientData/>
  </xdr:twoCellAnchor>
  <xdr:twoCellAnchor>
    <xdr:from>
      <xdr:col>0</xdr:col>
      <xdr:colOff>71004</xdr:colOff>
      <xdr:row>90</xdr:row>
      <xdr:rowOff>23380</xdr:rowOff>
    </xdr:from>
    <xdr:to>
      <xdr:col>1</xdr:col>
      <xdr:colOff>1825629</xdr:colOff>
      <xdr:row>90</xdr:row>
      <xdr:rowOff>229466</xdr:rowOff>
    </xdr:to>
    <xdr:sp macro="" textlink="">
      <xdr:nvSpPr>
        <xdr:cNvPr id="7" name="Rectangle : coins arrondis 6">
          <a:hlinkClick xmlns:r="http://schemas.openxmlformats.org/officeDocument/2006/relationships" r:id="rId6"/>
          <a:extLst>
            <a:ext uri="{FF2B5EF4-FFF2-40B4-BE49-F238E27FC236}">
              <a16:creationId xmlns:a16="http://schemas.microsoft.com/office/drawing/2014/main" id="{E452EF4F-2117-4C04-99FE-777F16B83826}"/>
            </a:ext>
          </a:extLst>
        </xdr:cNvPr>
        <xdr:cNvSpPr/>
      </xdr:nvSpPr>
      <xdr:spPr>
        <a:xfrm>
          <a:off x="71004" y="21540355"/>
          <a:ext cx="2088000" cy="206086"/>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Allaitement artificiel par étapes</a:t>
          </a:r>
        </a:p>
      </xdr:txBody>
    </xdr:sp>
    <xdr:clientData/>
  </xdr:twoCellAnchor>
  <xdr:twoCellAnchor>
    <xdr:from>
      <xdr:col>0</xdr:col>
      <xdr:colOff>67541</xdr:colOff>
      <xdr:row>90</xdr:row>
      <xdr:rowOff>316058</xdr:rowOff>
    </xdr:from>
    <xdr:to>
      <xdr:col>1</xdr:col>
      <xdr:colOff>1498166</xdr:colOff>
      <xdr:row>90</xdr:row>
      <xdr:rowOff>528638</xdr:rowOff>
    </xdr:to>
    <xdr:sp macro="" textlink="">
      <xdr:nvSpPr>
        <xdr:cNvPr id="8" name="Rectangle : coins arrondis 7">
          <a:hlinkClick xmlns:r="http://schemas.openxmlformats.org/officeDocument/2006/relationships" r:id="rId7"/>
          <a:extLst>
            <a:ext uri="{FF2B5EF4-FFF2-40B4-BE49-F238E27FC236}">
              <a16:creationId xmlns:a16="http://schemas.microsoft.com/office/drawing/2014/main" id="{36243E46-0F0E-4E90-819E-394BE3FE4BDE}"/>
            </a:ext>
          </a:extLst>
        </xdr:cNvPr>
        <xdr:cNvSpPr/>
      </xdr:nvSpPr>
      <xdr:spPr>
        <a:xfrm>
          <a:off x="67541" y="21833033"/>
          <a:ext cx="1764000" cy="212580"/>
        </a:xfrm>
        <a:prstGeom prst="roundRect">
          <a:avLst/>
        </a:prstGeom>
        <a:solidFill>
          <a:schemeClr val="accent3">
            <a:lumMod val="75000"/>
          </a:schemeClr>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a:t>Aménagement de la zone d'allaitement</a:t>
          </a:r>
        </a:p>
      </xdr:txBody>
    </xdr:sp>
    <xdr:clientData/>
  </xdr:twoCellAnchor>
  <xdr:twoCellAnchor editAs="oneCell">
    <xdr:from>
      <xdr:col>6</xdr:col>
      <xdr:colOff>2162175</xdr:colOff>
      <xdr:row>95</xdr:row>
      <xdr:rowOff>114300</xdr:rowOff>
    </xdr:from>
    <xdr:to>
      <xdr:col>7</xdr:col>
      <xdr:colOff>180975</xdr:colOff>
      <xdr:row>99</xdr:row>
      <xdr:rowOff>76200</xdr:rowOff>
    </xdr:to>
    <xdr:pic>
      <xdr:nvPicPr>
        <xdr:cNvPr id="9" name="Image 8">
          <a:extLst>
            <a:ext uri="{FF2B5EF4-FFF2-40B4-BE49-F238E27FC236}">
              <a16:creationId xmlns:a16="http://schemas.microsoft.com/office/drawing/2014/main" id="{C3355788-C1D1-495B-929B-D20FF117A62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525000" y="23850600"/>
          <a:ext cx="1895475" cy="571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114483</xdr:colOff>
      <xdr:row>0</xdr:row>
      <xdr:rowOff>157530</xdr:rowOff>
    </xdr:from>
    <xdr:to>
      <xdr:col>3</xdr:col>
      <xdr:colOff>3649724</xdr:colOff>
      <xdr:row>0</xdr:row>
      <xdr:rowOff>1247820</xdr:rowOff>
    </xdr:to>
    <xdr:pic>
      <xdr:nvPicPr>
        <xdr:cNvPr id="3" name="Image 2">
          <a:extLst>
            <a:ext uri="{FF2B5EF4-FFF2-40B4-BE49-F238E27FC236}">
              <a16:creationId xmlns:a16="http://schemas.microsoft.com/office/drawing/2014/main" id="{277C4D80-39E6-43C5-9A78-D89D9F4CF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983" y="157530"/>
          <a:ext cx="6456241" cy="1090290"/>
        </a:xfrm>
        <a:prstGeom prst="rect">
          <a:avLst/>
        </a:prstGeom>
      </xdr:spPr>
    </xdr:pic>
    <xdr:clientData/>
  </xdr:twoCellAnchor>
  <xdr:twoCellAnchor editAs="oneCell">
    <xdr:from>
      <xdr:col>3</xdr:col>
      <xdr:colOff>2992438</xdr:colOff>
      <xdr:row>11</xdr:row>
      <xdr:rowOff>47625</xdr:rowOff>
    </xdr:from>
    <xdr:to>
      <xdr:col>4</xdr:col>
      <xdr:colOff>173038</xdr:colOff>
      <xdr:row>15</xdr:row>
      <xdr:rowOff>20637</xdr:rowOff>
    </xdr:to>
    <xdr:pic>
      <xdr:nvPicPr>
        <xdr:cNvPr id="5" name="Image 4">
          <a:extLst>
            <a:ext uri="{FF2B5EF4-FFF2-40B4-BE49-F238E27FC236}">
              <a16:creationId xmlns:a16="http://schemas.microsoft.com/office/drawing/2014/main" id="{2249B363-EFD0-4E7D-A0A0-80D387FB8B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7563" y="3190875"/>
          <a:ext cx="1895475" cy="5715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atelevage.com/" TargetMode="External"/><Relationship Id="rId13" Type="http://schemas.openxmlformats.org/officeDocument/2006/relationships/hyperlink" Target="https://attestra.com/tracabilite/animaux-elevage/outils-technologiques/" TargetMode="External"/><Relationship Id="rId3" Type="http://schemas.openxmlformats.org/officeDocument/2006/relationships/hyperlink" Target="https://www.ebrequipment.com/" TargetMode="External"/><Relationship Id="rId7" Type="http://schemas.openxmlformats.org/officeDocument/2006/relationships/hyperlink" Target="https://www.lsbilodeau.com/index.html" TargetMode="External"/><Relationship Id="rId12" Type="http://schemas.openxmlformats.org/officeDocument/2006/relationships/hyperlink" Target="https://www.ukalcanada.com/" TargetMode="External"/><Relationship Id="rId2" Type="http://schemas.openxmlformats.org/officeDocument/2006/relationships/hyperlink" Target="https://www.delaval.com/fr-ca/" TargetMode="External"/><Relationship Id="rId1" Type="http://schemas.openxmlformats.org/officeDocument/2006/relationships/hyperlink" Target="https://www.agrizone.co/fr/" TargetMode="External"/><Relationship Id="rId6" Type="http://schemas.openxmlformats.org/officeDocument/2006/relationships/hyperlink" Target="https://www.greenoakna.com/acceuil" TargetMode="External"/><Relationship Id="rId11" Type="http://schemas.openxmlformats.org/officeDocument/2006/relationships/hyperlink" Target="https://www.syrvetcanada.ca/" TargetMode="External"/><Relationship Id="rId5" Type="http://schemas.openxmlformats.org/officeDocument/2006/relationships/hyperlink" Target="https://www.equipementsmbl.ca/accueil" TargetMode="External"/><Relationship Id="rId15" Type="http://schemas.openxmlformats.org/officeDocument/2006/relationships/drawing" Target="../drawings/drawing1.xml"/><Relationship Id="rId10" Type="http://schemas.openxmlformats.org/officeDocument/2006/relationships/hyperlink" Target="https://recyclageindustriel.com/" TargetMode="External"/><Relationship Id="rId4" Type="http://schemas.openxmlformats.org/officeDocument/2006/relationships/hyperlink" Target="https://farmandranchdepot.com/" TargetMode="External"/><Relationship Id="rId9" Type="http://schemas.openxmlformats.org/officeDocument/2006/relationships/hyperlink" Target="https://www.premier-choix.ca/fr"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mapaq.gouv.qc.ca/fr/Productions/santeanimale/obligations/carcasses/Pages/carcassesanimauxmorts.aspx" TargetMode="External"/><Relationship Id="rId1" Type="http://schemas.openxmlformats.org/officeDocument/2006/relationships/hyperlink" Target="https://cepoq.com/wp-content/uploads/2019/06/Allflex-LPR-Petit-frere-du-RS420_OQ_printemps_2017.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HW76"/>
  <sheetViews>
    <sheetView showGridLines="0" topLeftCell="A4" zoomScale="218" zoomScaleNormal="218" workbookViewId="0">
      <selection activeCell="A3" sqref="A3:F3"/>
    </sheetView>
  </sheetViews>
  <sheetFormatPr baseColWidth="10" defaultColWidth="11.3984375" defaultRowHeight="11.65" x14ac:dyDescent="0.35"/>
  <cols>
    <col min="1" max="6" width="18.59765625" style="1" customWidth="1"/>
    <col min="7" max="231" width="11.3984375" style="4"/>
    <col min="232" max="16384" width="11.3984375" style="1"/>
  </cols>
  <sheetData>
    <row r="1" spans="1:8" s="4" customFormat="1" ht="105" customHeight="1" x14ac:dyDescent="0.45">
      <c r="A1" s="423"/>
      <c r="B1" s="423"/>
      <c r="C1" s="423"/>
      <c r="D1" s="423"/>
      <c r="E1" s="423"/>
      <c r="F1" s="423"/>
      <c r="G1"/>
    </row>
    <row r="2" spans="1:8" ht="27" customHeight="1" x14ac:dyDescent="0.35">
      <c r="A2" s="424" t="s">
        <v>0</v>
      </c>
      <c r="B2" s="424"/>
      <c r="C2" s="424"/>
      <c r="D2" s="424"/>
      <c r="E2" s="424"/>
      <c r="F2" s="424"/>
    </row>
    <row r="3" spans="1:8" ht="43.5" customHeight="1" x14ac:dyDescent="0.35">
      <c r="A3" s="427" t="s">
        <v>350</v>
      </c>
      <c r="B3" s="427"/>
      <c r="C3" s="427"/>
      <c r="D3" s="427"/>
      <c r="E3" s="427"/>
      <c r="F3" s="427"/>
      <c r="G3" s="8"/>
      <c r="H3" s="8"/>
    </row>
    <row r="4" spans="1:8" ht="57.75" customHeight="1" x14ac:dyDescent="0.35">
      <c r="A4" s="428" t="s">
        <v>351</v>
      </c>
      <c r="B4" s="428"/>
      <c r="C4" s="428"/>
      <c r="D4" s="428"/>
      <c r="E4" s="428"/>
      <c r="F4" s="428"/>
      <c r="G4" s="8"/>
      <c r="H4" s="8"/>
    </row>
    <row r="5" spans="1:8" ht="45.75" customHeight="1" x14ac:dyDescent="0.35">
      <c r="A5" s="427" t="s">
        <v>352</v>
      </c>
      <c r="B5" s="427"/>
      <c r="C5" s="427"/>
      <c r="D5" s="427"/>
      <c r="E5" s="427"/>
      <c r="F5" s="427"/>
      <c r="G5" s="8"/>
      <c r="H5" s="8"/>
    </row>
    <row r="6" spans="1:8" x14ac:dyDescent="0.35">
      <c r="A6" s="3" t="s">
        <v>353</v>
      </c>
      <c r="B6" s="3"/>
      <c r="C6" s="3"/>
      <c r="D6" s="3"/>
      <c r="E6" s="3"/>
      <c r="F6" s="3"/>
    </row>
    <row r="7" spans="1:8" x14ac:dyDescent="0.35">
      <c r="A7" s="3"/>
      <c r="B7" s="3"/>
      <c r="C7" s="3"/>
      <c r="D7" s="3"/>
      <c r="E7" s="3"/>
      <c r="F7" s="3"/>
    </row>
    <row r="8" spans="1:8" s="4" customFormat="1" ht="9" customHeight="1" x14ac:dyDescent="0.35"/>
    <row r="9" spans="1:8" ht="14.25" x14ac:dyDescent="0.35">
      <c r="A9" s="425" t="s">
        <v>2</v>
      </c>
      <c r="B9" s="425"/>
      <c r="C9" s="425"/>
      <c r="D9" s="425"/>
      <c r="E9" s="425"/>
      <c r="F9" s="425"/>
    </row>
    <row r="10" spans="1:8" x14ac:dyDescent="0.35">
      <c r="A10" s="3"/>
      <c r="B10" s="3"/>
      <c r="C10" s="3"/>
      <c r="D10" s="3"/>
      <c r="E10" s="3"/>
      <c r="F10" s="3"/>
    </row>
    <row r="11" spans="1:8" x14ac:dyDescent="0.35">
      <c r="A11" s="176" t="s">
        <v>3</v>
      </c>
      <c r="B11" s="6"/>
      <c r="C11" s="176" t="s">
        <v>7</v>
      </c>
      <c r="D11" s="6"/>
      <c r="E11" s="176" t="s">
        <v>11</v>
      </c>
      <c r="F11" s="3"/>
    </row>
    <row r="12" spans="1:8" x14ac:dyDescent="0.35">
      <c r="A12" s="176" t="s">
        <v>293</v>
      </c>
      <c r="B12" s="6"/>
      <c r="C12" s="176" t="s">
        <v>8</v>
      </c>
      <c r="D12" s="6"/>
      <c r="E12" s="176" t="s">
        <v>12</v>
      </c>
      <c r="F12" s="3"/>
    </row>
    <row r="13" spans="1:8" x14ac:dyDescent="0.35">
      <c r="A13" s="176" t="s">
        <v>4</v>
      </c>
      <c r="B13" s="6"/>
      <c r="C13" s="176" t="s">
        <v>9</v>
      </c>
      <c r="D13" s="6"/>
      <c r="E13" s="176" t="s">
        <v>13</v>
      </c>
      <c r="F13" s="3"/>
    </row>
    <row r="14" spans="1:8" x14ac:dyDescent="0.35">
      <c r="A14" s="176" t="s">
        <v>5</v>
      </c>
      <c r="B14" s="6"/>
      <c r="C14" s="176" t="s">
        <v>10</v>
      </c>
      <c r="D14" s="6"/>
      <c r="E14" s="3"/>
      <c r="F14" s="3"/>
    </row>
    <row r="15" spans="1:8" x14ac:dyDescent="0.35">
      <c r="A15" s="176" t="s">
        <v>6</v>
      </c>
      <c r="B15" s="6"/>
      <c r="C15" s="176" t="s">
        <v>14</v>
      </c>
      <c r="D15" s="6"/>
      <c r="E15" s="6"/>
      <c r="F15" s="3"/>
    </row>
    <row r="16" spans="1:8" x14ac:dyDescent="0.35">
      <c r="A16" s="3"/>
      <c r="B16" s="5"/>
      <c r="C16" s="3"/>
      <c r="D16" s="3"/>
      <c r="E16" s="3"/>
      <c r="F16" s="3"/>
    </row>
    <row r="17" spans="1:231" x14ac:dyDescent="0.35">
      <c r="A17" s="6" t="s">
        <v>1</v>
      </c>
      <c r="B17" s="3"/>
      <c r="C17" s="3"/>
      <c r="D17" s="3"/>
      <c r="E17" s="3"/>
      <c r="F17" s="3"/>
    </row>
    <row r="18" spans="1:231" ht="51.75" customHeight="1" x14ac:dyDescent="0.35">
      <c r="A18" s="427" t="s">
        <v>330</v>
      </c>
      <c r="B18" s="427"/>
      <c r="C18" s="427"/>
      <c r="D18" s="427"/>
      <c r="E18" s="427"/>
      <c r="F18" s="427"/>
      <c r="G18" s="9"/>
      <c r="H18" s="9"/>
    </row>
    <row r="19" spans="1:231" ht="11.85" customHeight="1" x14ac:dyDescent="0.35">
      <c r="A19" s="7"/>
      <c r="B19" s="7"/>
      <c r="C19" s="7"/>
      <c r="D19" s="7"/>
      <c r="E19" s="7"/>
      <c r="F19" s="7"/>
      <c r="G19" s="9"/>
      <c r="H19" s="9"/>
    </row>
    <row r="20" spans="1:231" ht="10.15" customHeight="1" x14ac:dyDescent="0.35">
      <c r="A20" s="2"/>
      <c r="B20" s="2"/>
      <c r="C20" s="2"/>
      <c r="D20" s="2"/>
      <c r="E20" s="2"/>
      <c r="F20" s="2"/>
      <c r="G20" s="9"/>
      <c r="H20" s="9"/>
    </row>
    <row r="21" spans="1:231" s="138" customFormat="1" ht="13.15" customHeight="1" x14ac:dyDescent="0.45">
      <c r="A21" s="429" t="s">
        <v>15</v>
      </c>
      <c r="B21" s="429"/>
      <c r="C21" s="141"/>
      <c r="D21" s="141"/>
      <c r="E21" s="141"/>
      <c r="F21" s="141"/>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c r="FU21" s="137"/>
      <c r="FV21" s="137"/>
      <c r="FW21" s="137"/>
      <c r="FX21" s="137"/>
      <c r="FY21" s="137"/>
      <c r="FZ21" s="137"/>
      <c r="GA21" s="137"/>
      <c r="GB21" s="137"/>
      <c r="GC21" s="137"/>
      <c r="GD21" s="137"/>
      <c r="GE21" s="137"/>
      <c r="GF21" s="137"/>
      <c r="GG21" s="137"/>
      <c r="GH21" s="137"/>
      <c r="GI21" s="137"/>
      <c r="GJ21" s="137"/>
      <c r="GK21" s="137"/>
      <c r="GL21" s="137"/>
      <c r="GM21" s="137"/>
      <c r="GN21" s="137"/>
      <c r="GO21" s="137"/>
      <c r="GP21" s="137"/>
      <c r="GQ21" s="137"/>
      <c r="GR21" s="137"/>
      <c r="GS21" s="137"/>
      <c r="GT21" s="137"/>
      <c r="GU21" s="137"/>
      <c r="GV21" s="137"/>
      <c r="GW21" s="137"/>
      <c r="GX21" s="137"/>
      <c r="GY21" s="137"/>
      <c r="GZ21" s="137"/>
      <c r="HA21" s="137"/>
      <c r="HB21" s="137"/>
      <c r="HC21" s="137"/>
      <c r="HD21" s="137"/>
      <c r="HE21" s="137"/>
      <c r="HF21" s="137"/>
      <c r="HG21" s="137"/>
      <c r="HH21" s="137"/>
      <c r="HI21" s="137"/>
      <c r="HJ21" s="137"/>
      <c r="HK21" s="137"/>
      <c r="HL21" s="137"/>
      <c r="HM21" s="137"/>
      <c r="HN21" s="137"/>
      <c r="HO21" s="137"/>
      <c r="HP21" s="137"/>
      <c r="HQ21" s="137"/>
      <c r="HR21" s="137"/>
      <c r="HS21" s="137"/>
      <c r="HT21" s="137"/>
      <c r="HU21" s="137"/>
      <c r="HV21" s="137"/>
      <c r="HW21" s="137"/>
    </row>
    <row r="22" spans="1:231" s="138" customFormat="1" ht="5.0999999999999996" customHeight="1" x14ac:dyDescent="0.45">
      <c r="A22" s="222"/>
      <c r="B22" s="190"/>
      <c r="C22" s="140"/>
      <c r="D22" s="140"/>
      <c r="E22" s="140"/>
      <c r="F22" s="140"/>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row>
    <row r="23" spans="1:231" s="138" customFormat="1" ht="13.15" customHeight="1" x14ac:dyDescent="0.45">
      <c r="A23" s="139" t="s">
        <v>16</v>
      </c>
      <c r="B23" s="140"/>
      <c r="C23" s="140"/>
      <c r="D23" s="140"/>
      <c r="E23" s="140"/>
      <c r="F23" s="140"/>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row>
    <row r="24" spans="1:231" s="138" customFormat="1" ht="13.15" customHeight="1" x14ac:dyDescent="0.45">
      <c r="A24" s="140" t="s">
        <v>354</v>
      </c>
      <c r="B24" s="140"/>
      <c r="C24" s="140"/>
      <c r="D24" s="140"/>
      <c r="E24" s="140"/>
      <c r="F24" s="140"/>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row>
    <row r="25" spans="1:231" s="138" customFormat="1" ht="13.15" customHeight="1" x14ac:dyDescent="0.45">
      <c r="A25" s="140" t="s">
        <v>355</v>
      </c>
      <c r="B25" s="140"/>
      <c r="C25" s="140"/>
      <c r="D25" s="140"/>
      <c r="E25" s="140"/>
      <c r="F25" s="140"/>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row>
    <row r="26" spans="1:231" s="138" customFormat="1" ht="13.15" customHeight="1" x14ac:dyDescent="0.45">
      <c r="A26" s="140" t="s">
        <v>356</v>
      </c>
      <c r="B26" s="140"/>
      <c r="C26" s="140"/>
      <c r="D26" s="140"/>
      <c r="E26" s="140"/>
      <c r="F26" s="140"/>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row>
    <row r="27" spans="1:231" s="138" customFormat="1" ht="10.15" customHeight="1" x14ac:dyDescent="0.45">
      <c r="A27" s="140"/>
      <c r="B27" s="140"/>
      <c r="C27" s="140"/>
      <c r="D27" s="140"/>
      <c r="E27" s="140"/>
      <c r="F27" s="140"/>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row>
    <row r="28" spans="1:231" s="138" customFormat="1" ht="13.15" customHeight="1" x14ac:dyDescent="0.45">
      <c r="A28" s="139" t="s">
        <v>17</v>
      </c>
      <c r="B28" s="140"/>
      <c r="C28" s="140"/>
      <c r="D28" s="140"/>
      <c r="E28" s="140"/>
      <c r="F28" s="140"/>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row>
    <row r="29" spans="1:231" s="138" customFormat="1" ht="13.15" customHeight="1" x14ac:dyDescent="0.45">
      <c r="A29" s="140" t="s">
        <v>331</v>
      </c>
      <c r="B29" s="140"/>
      <c r="C29" s="140"/>
      <c r="D29" s="140"/>
      <c r="E29" s="140"/>
      <c r="F29" s="140"/>
      <c r="G29" s="137"/>
      <c r="H29" s="137"/>
      <c r="I29" s="137"/>
      <c r="J29" s="137"/>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row>
    <row r="30" spans="1:231" s="138" customFormat="1" ht="13.15" customHeight="1" x14ac:dyDescent="0.45">
      <c r="A30" s="140" t="s">
        <v>18</v>
      </c>
      <c r="B30" s="140"/>
      <c r="C30" s="140"/>
      <c r="D30" s="140"/>
      <c r="E30" s="140"/>
      <c r="F30" s="140"/>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row>
    <row r="31" spans="1:231" s="138" customFormat="1" ht="13.15" customHeight="1" x14ac:dyDescent="0.45">
      <c r="A31" s="140" t="s">
        <v>19</v>
      </c>
      <c r="B31" s="140"/>
      <c r="C31" s="140"/>
      <c r="D31" s="140"/>
      <c r="E31" s="140"/>
      <c r="F31" s="140"/>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row>
    <row r="32" spans="1:231" s="138" customFormat="1" ht="13.35" customHeight="1" x14ac:dyDescent="0.45">
      <c r="A32" s="140" t="s">
        <v>332</v>
      </c>
      <c r="B32" s="140"/>
      <c r="C32" s="140"/>
      <c r="D32" s="140"/>
      <c r="E32" s="140"/>
      <c r="F32" s="140"/>
      <c r="G32" s="137"/>
      <c r="H32" s="137"/>
      <c r="I32" s="137"/>
      <c r="J32" s="137"/>
      <c r="K32" s="137"/>
      <c r="L32" s="137"/>
      <c r="M32" s="137"/>
      <c r="N32" s="137"/>
      <c r="O32" s="137"/>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row>
    <row r="33" spans="1:231" s="138" customFormat="1" ht="64.5" customHeight="1" x14ac:dyDescent="0.45">
      <c r="A33" s="426" t="s">
        <v>407</v>
      </c>
      <c r="B33" s="426"/>
      <c r="C33" s="426"/>
      <c r="D33" s="426"/>
      <c r="E33" s="426"/>
      <c r="F33" s="426"/>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row>
    <row r="34" spans="1:231" s="4" customFormat="1" x14ac:dyDescent="0.35">
      <c r="A34" s="347"/>
      <c r="B34" s="347"/>
      <c r="C34" s="347"/>
      <c r="D34" s="347"/>
      <c r="E34" s="347"/>
      <c r="F34" s="347"/>
    </row>
    <row r="35" spans="1:231" s="4" customFormat="1" x14ac:dyDescent="0.35">
      <c r="A35" s="9"/>
    </row>
    <row r="36" spans="1:231" s="4" customFormat="1" x14ac:dyDescent="0.35">
      <c r="A36" s="9"/>
    </row>
    <row r="37" spans="1:231" s="4" customFormat="1" x14ac:dyDescent="0.35"/>
    <row r="38" spans="1:231" s="4" customFormat="1" x14ac:dyDescent="0.35"/>
    <row r="39" spans="1:231" s="4" customFormat="1" x14ac:dyDescent="0.35"/>
    <row r="40" spans="1:231" s="4" customFormat="1" x14ac:dyDescent="0.35"/>
    <row r="41" spans="1:231" s="4" customFormat="1" x14ac:dyDescent="0.35"/>
    <row r="42" spans="1:231" s="4" customFormat="1" x14ac:dyDescent="0.35"/>
    <row r="43" spans="1:231" s="4" customFormat="1" x14ac:dyDescent="0.35"/>
    <row r="44" spans="1:231" s="4" customFormat="1" x14ac:dyDescent="0.35"/>
    <row r="45" spans="1:231" s="4" customFormat="1" x14ac:dyDescent="0.35"/>
    <row r="46" spans="1:231" s="4" customFormat="1" x14ac:dyDescent="0.35"/>
    <row r="47" spans="1:231" s="4" customFormat="1" x14ac:dyDescent="0.35"/>
    <row r="48" spans="1:231" s="4" customFormat="1" x14ac:dyDescent="0.35"/>
    <row r="49" s="4" customFormat="1" x14ac:dyDescent="0.35"/>
    <row r="50" s="4" customFormat="1" x14ac:dyDescent="0.35"/>
    <row r="51" s="4" customFormat="1" x14ac:dyDescent="0.35"/>
    <row r="52" s="4" customFormat="1" x14ac:dyDescent="0.35"/>
    <row r="53" s="4" customFormat="1" x14ac:dyDescent="0.35"/>
    <row r="54" s="4" customFormat="1" x14ac:dyDescent="0.35"/>
    <row r="55" s="4" customFormat="1" x14ac:dyDescent="0.35"/>
    <row r="56" s="4" customFormat="1" x14ac:dyDescent="0.35"/>
    <row r="57" s="4" customFormat="1" x14ac:dyDescent="0.35"/>
    <row r="58" s="4" customFormat="1" x14ac:dyDescent="0.35"/>
    <row r="59" s="4" customFormat="1" x14ac:dyDescent="0.35"/>
    <row r="60" s="4" customFormat="1" x14ac:dyDescent="0.35"/>
    <row r="61" s="4" customFormat="1" x14ac:dyDescent="0.35"/>
    <row r="62" s="4" customFormat="1" x14ac:dyDescent="0.35"/>
    <row r="63" s="4" customFormat="1" x14ac:dyDescent="0.35"/>
    <row r="64" s="4" customFormat="1" x14ac:dyDescent="0.35"/>
    <row r="65" s="4" customFormat="1" x14ac:dyDescent="0.35"/>
    <row r="66" s="4" customFormat="1" x14ac:dyDescent="0.35"/>
    <row r="67" s="4" customFormat="1" x14ac:dyDescent="0.35"/>
    <row r="68" s="4" customFormat="1" x14ac:dyDescent="0.35"/>
    <row r="69" s="4" customFormat="1" x14ac:dyDescent="0.35"/>
    <row r="70" s="4" customFormat="1" x14ac:dyDescent="0.35"/>
    <row r="71" s="4" customFormat="1" x14ac:dyDescent="0.35"/>
    <row r="72" s="4" customFormat="1" x14ac:dyDescent="0.35"/>
    <row r="73" s="4" customFormat="1" x14ac:dyDescent="0.35"/>
    <row r="74" s="4" customFormat="1" x14ac:dyDescent="0.35"/>
    <row r="75" s="4" customFormat="1" x14ac:dyDescent="0.35"/>
    <row r="76" s="4" customFormat="1" x14ac:dyDescent="0.35"/>
  </sheetData>
  <sheetProtection sheet="1" objects="1" scenarios="1"/>
  <mergeCells count="9">
    <mergeCell ref="A1:F1"/>
    <mergeCell ref="A2:F2"/>
    <mergeCell ref="A9:F9"/>
    <mergeCell ref="A33:F33"/>
    <mergeCell ref="A3:F3"/>
    <mergeCell ref="A4:F4"/>
    <mergeCell ref="A5:F5"/>
    <mergeCell ref="A18:F18"/>
    <mergeCell ref="A21:B21"/>
  </mergeCells>
  <hyperlinks>
    <hyperlink ref="A11" r:id="rId1" xr:uid="{920E275F-0437-4072-9E4A-C85AB4EFD6E3}"/>
    <hyperlink ref="A13" r:id="rId2" xr:uid="{5A623F44-E18E-4064-801A-71B900BDB980}"/>
    <hyperlink ref="A14" r:id="rId3" xr:uid="{28672FD0-074A-4823-ABD2-0D91ED1C15F1}"/>
    <hyperlink ref="A15" r:id="rId4" xr:uid="{75C63256-ED51-46BD-998B-F5F044B3FB77}"/>
    <hyperlink ref="C11" r:id="rId5" xr:uid="{43DBFC7A-A142-4B5B-9B9D-529C8EC0C22F}"/>
    <hyperlink ref="C12" r:id="rId6" xr:uid="{D728BF4C-E1C6-4707-A7EC-8D5A3833EC7A}"/>
    <hyperlink ref="C13" r:id="rId7" xr:uid="{EBF5DAFB-8517-46C3-9B7A-81AC3FB62CDF}"/>
    <hyperlink ref="C14" r:id="rId8" xr:uid="{B4602187-674E-4B2E-AFC5-1246314DD885}"/>
    <hyperlink ref="E11" r:id="rId9" xr:uid="{08C716CD-6FB4-447F-B06E-31977F0F6757}"/>
    <hyperlink ref="E12" r:id="rId10" xr:uid="{33EFCE0B-B471-415D-9BB5-9C310862D5C3}"/>
    <hyperlink ref="E13" r:id="rId11" xr:uid="{7905D75D-3A81-46C6-B7A5-7B081D868A7D}"/>
    <hyperlink ref="C15" r:id="rId12" xr:uid="{A58D6C7A-6F8E-42CF-9BD5-2DDA5565E7A8}"/>
    <hyperlink ref="A12" r:id="rId13" xr:uid="{13BF9046-18A4-4142-864F-202DB5C0F46B}"/>
  </hyperlinks>
  <pageMargins left="0.7" right="0.7" top="0.75" bottom="0.75" header="0.3" footer="0.3"/>
  <pageSetup paperSize="119" orientation="portrait" r:id="rId14"/>
  <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dimension ref="A1:H66"/>
  <sheetViews>
    <sheetView showGridLines="0" topLeftCell="A30" zoomScale="142" zoomScaleNormal="142" workbookViewId="0">
      <selection activeCell="A44" sqref="A44:XFD45"/>
    </sheetView>
  </sheetViews>
  <sheetFormatPr baseColWidth="10" defaultColWidth="8.86328125" defaultRowHeight="11.65" x14ac:dyDescent="0.45"/>
  <cols>
    <col min="1" max="1" width="3.59765625" style="115" customWidth="1"/>
    <col min="2" max="2" width="52.59765625" style="134" customWidth="1"/>
    <col min="3" max="3" width="9.1328125" style="131" customWidth="1"/>
    <col min="4" max="5" width="14.59765625" style="131" customWidth="1"/>
    <col min="6" max="6" width="14.59765625" style="133" customWidth="1"/>
    <col min="7" max="7" width="64.265625" style="115" customWidth="1"/>
    <col min="8" max="8" width="59.73046875" style="115" customWidth="1"/>
    <col min="9" max="9" width="8.86328125" style="115" customWidth="1"/>
    <col min="10" max="10" width="8.86328125" style="115"/>
    <col min="11" max="11" width="8.86328125" style="115" customWidth="1"/>
    <col min="12" max="16384" width="8.86328125" style="115"/>
  </cols>
  <sheetData>
    <row r="1" spans="1:8" ht="18.75" x14ac:dyDescent="0.45">
      <c r="A1" s="434" t="s">
        <v>20</v>
      </c>
      <c r="B1" s="434"/>
      <c r="C1" s="434"/>
      <c r="D1" s="434"/>
      <c r="E1" s="434"/>
      <c r="F1" s="434"/>
      <c r="G1" s="434"/>
    </row>
    <row r="2" spans="1:8" ht="10.15" customHeight="1" x14ac:dyDescent="0.45">
      <c r="A2" s="194"/>
      <c r="B2" s="194"/>
      <c r="C2" s="194"/>
      <c r="D2" s="194"/>
      <c r="E2" s="194"/>
      <c r="F2" s="194"/>
      <c r="G2" s="194"/>
    </row>
    <row r="3" spans="1:8" ht="35.1" customHeight="1" x14ac:dyDescent="0.45">
      <c r="A3" s="433" t="s">
        <v>21</v>
      </c>
      <c r="B3" s="433"/>
      <c r="C3" s="433"/>
      <c r="D3" s="433"/>
      <c r="E3" s="433"/>
      <c r="F3" s="433"/>
      <c r="G3" s="433"/>
    </row>
    <row r="4" spans="1:8" ht="10.15" customHeight="1" thickBot="1" x14ac:dyDescent="0.5">
      <c r="A4" s="177"/>
      <c r="B4" s="177"/>
      <c r="C4" s="177"/>
      <c r="D4" s="177"/>
      <c r="E4" s="177"/>
      <c r="F4" s="177"/>
      <c r="G4" s="177"/>
    </row>
    <row r="5" spans="1:8" ht="21" customHeight="1" thickBot="1" x14ac:dyDescent="0.5">
      <c r="A5" s="72" t="s">
        <v>22</v>
      </c>
      <c r="B5" s="73" t="s">
        <v>245</v>
      </c>
      <c r="C5" s="74" t="s">
        <v>23</v>
      </c>
      <c r="D5" s="74" t="s">
        <v>24</v>
      </c>
      <c r="E5" s="74" t="s">
        <v>25</v>
      </c>
      <c r="F5" s="75" t="s">
        <v>26</v>
      </c>
      <c r="G5" s="76" t="s">
        <v>27</v>
      </c>
    </row>
    <row r="6" spans="1:8" ht="13.15" customHeight="1" x14ac:dyDescent="0.45">
      <c r="A6" s="232"/>
      <c r="B6" s="116" t="s">
        <v>28</v>
      </c>
      <c r="C6" s="71">
        <v>2</v>
      </c>
      <c r="D6" s="150" t="s">
        <v>30</v>
      </c>
      <c r="E6" s="163">
        <v>15</v>
      </c>
      <c r="F6" s="117">
        <f>C6*E6</f>
        <v>30</v>
      </c>
      <c r="G6" s="233" t="s">
        <v>270</v>
      </c>
    </row>
    <row r="7" spans="1:8" ht="13.15" customHeight="1" x14ac:dyDescent="0.45">
      <c r="A7" s="234"/>
      <c r="B7" s="181" t="s">
        <v>29</v>
      </c>
      <c r="C7" s="10">
        <v>1</v>
      </c>
      <c r="D7" s="152" t="s">
        <v>30</v>
      </c>
      <c r="E7" s="161">
        <v>21.15</v>
      </c>
      <c r="F7" s="118">
        <f t="shared" ref="F7:F41" si="0">C7*E7</f>
        <v>21.15</v>
      </c>
      <c r="G7" s="235" t="s">
        <v>271</v>
      </c>
    </row>
    <row r="8" spans="1:8" ht="13.15" customHeight="1" x14ac:dyDescent="0.45">
      <c r="A8" s="234"/>
      <c r="B8" s="181" t="s">
        <v>393</v>
      </c>
      <c r="C8" s="10">
        <v>1</v>
      </c>
      <c r="D8" s="152" t="s">
        <v>237</v>
      </c>
      <c r="E8" s="161">
        <v>49.83</v>
      </c>
      <c r="F8" s="118">
        <f t="shared" si="0"/>
        <v>49.83</v>
      </c>
      <c r="G8" s="235"/>
    </row>
    <row r="9" spans="1:8" ht="13.15" customHeight="1" x14ac:dyDescent="0.45">
      <c r="A9" s="234"/>
      <c r="B9" s="181" t="s">
        <v>31</v>
      </c>
      <c r="C9" s="10">
        <v>1</v>
      </c>
      <c r="D9" s="152">
        <v>1</v>
      </c>
      <c r="E9" s="161">
        <v>7.3</v>
      </c>
      <c r="F9" s="118">
        <f t="shared" si="0"/>
        <v>7.3</v>
      </c>
      <c r="G9" s="235" t="s">
        <v>257</v>
      </c>
    </row>
    <row r="10" spans="1:8" ht="13.35" customHeight="1" x14ac:dyDescent="0.45">
      <c r="A10" s="234"/>
      <c r="B10" s="181" t="s">
        <v>32</v>
      </c>
      <c r="C10" s="10">
        <v>1</v>
      </c>
      <c r="D10" s="152" t="s">
        <v>238</v>
      </c>
      <c r="E10" s="161">
        <v>7.56</v>
      </c>
      <c r="F10" s="118">
        <f t="shared" si="0"/>
        <v>7.56</v>
      </c>
      <c r="G10" s="235"/>
    </row>
    <row r="11" spans="1:8" ht="13.35" customHeight="1" x14ac:dyDescent="0.45">
      <c r="A11" s="234"/>
      <c r="B11" s="181" t="s">
        <v>259</v>
      </c>
      <c r="C11" s="10">
        <v>3</v>
      </c>
      <c r="D11" s="152">
        <v>100</v>
      </c>
      <c r="E11" s="161">
        <v>7.48</v>
      </c>
      <c r="F11" s="118">
        <f t="shared" si="0"/>
        <v>22.44</v>
      </c>
      <c r="G11" s="236" t="s">
        <v>258</v>
      </c>
    </row>
    <row r="12" spans="1:8" ht="13.15" customHeight="1" x14ac:dyDescent="0.45">
      <c r="A12" s="234"/>
      <c r="B12" s="181" t="s">
        <v>33</v>
      </c>
      <c r="C12" s="10">
        <v>1</v>
      </c>
      <c r="D12" s="152">
        <v>100</v>
      </c>
      <c r="E12" s="161">
        <v>11.25</v>
      </c>
      <c r="F12" s="118">
        <f t="shared" si="0"/>
        <v>11.25</v>
      </c>
      <c r="G12" s="435" t="s">
        <v>363</v>
      </c>
      <c r="H12" s="120"/>
    </row>
    <row r="13" spans="1:8" ht="13.15" customHeight="1" x14ac:dyDescent="0.45">
      <c r="A13" s="234"/>
      <c r="B13" s="181" t="s">
        <v>262</v>
      </c>
      <c r="C13" s="10">
        <v>1</v>
      </c>
      <c r="D13" s="152">
        <v>100</v>
      </c>
      <c r="E13" s="161">
        <v>12.5</v>
      </c>
      <c r="F13" s="118">
        <f t="shared" si="0"/>
        <v>12.5</v>
      </c>
      <c r="G13" s="435"/>
    </row>
    <row r="14" spans="1:8" ht="13.15" customHeight="1" x14ac:dyDescent="0.45">
      <c r="A14" s="234"/>
      <c r="B14" s="181" t="s">
        <v>263</v>
      </c>
      <c r="C14" s="10">
        <v>1</v>
      </c>
      <c r="D14" s="152">
        <v>100</v>
      </c>
      <c r="E14" s="161">
        <v>13.74</v>
      </c>
      <c r="F14" s="118">
        <f t="shared" si="0"/>
        <v>13.74</v>
      </c>
      <c r="G14" s="435"/>
    </row>
    <row r="15" spans="1:8" ht="13.15" customHeight="1" x14ac:dyDescent="0.45">
      <c r="A15" s="234"/>
      <c r="B15" s="181" t="s">
        <v>264</v>
      </c>
      <c r="C15" s="10">
        <v>1</v>
      </c>
      <c r="D15" s="152">
        <v>100</v>
      </c>
      <c r="E15" s="161">
        <v>17.5</v>
      </c>
      <c r="F15" s="118">
        <f t="shared" si="0"/>
        <v>17.5</v>
      </c>
      <c r="G15" s="435"/>
    </row>
    <row r="16" spans="1:8" ht="13.15" customHeight="1" x14ac:dyDescent="0.45">
      <c r="A16" s="234"/>
      <c r="B16" s="181" t="s">
        <v>34</v>
      </c>
      <c r="C16" s="10">
        <v>1</v>
      </c>
      <c r="D16" s="152"/>
      <c r="E16" s="161">
        <v>15</v>
      </c>
      <c r="F16" s="118">
        <f t="shared" si="0"/>
        <v>15</v>
      </c>
      <c r="G16" s="235" t="s">
        <v>364</v>
      </c>
      <c r="H16" s="121"/>
    </row>
    <row r="17" spans="1:8" ht="13.15" customHeight="1" x14ac:dyDescent="0.45">
      <c r="A17" s="234"/>
      <c r="B17" s="181" t="s">
        <v>260</v>
      </c>
      <c r="C17" s="10">
        <v>1</v>
      </c>
      <c r="D17" s="152" t="s">
        <v>35</v>
      </c>
      <c r="E17" s="161">
        <v>22.41</v>
      </c>
      <c r="F17" s="118">
        <f t="shared" si="0"/>
        <v>22.41</v>
      </c>
      <c r="G17" s="236" t="s">
        <v>272</v>
      </c>
    </row>
    <row r="18" spans="1:8" ht="26.1" customHeight="1" x14ac:dyDescent="0.45">
      <c r="A18" s="234"/>
      <c r="B18" s="181" t="s">
        <v>36</v>
      </c>
      <c r="C18" s="10">
        <v>1</v>
      </c>
      <c r="D18" s="152" t="s">
        <v>237</v>
      </c>
      <c r="E18" s="161">
        <v>28.7</v>
      </c>
      <c r="F18" s="118">
        <f>C18*E18</f>
        <v>28.7</v>
      </c>
      <c r="G18" s="236" t="s">
        <v>365</v>
      </c>
    </row>
    <row r="19" spans="1:8" ht="26.1" customHeight="1" x14ac:dyDescent="0.45">
      <c r="A19" s="234"/>
      <c r="B19" s="181" t="s">
        <v>37</v>
      </c>
      <c r="C19" s="10">
        <v>1</v>
      </c>
      <c r="D19" s="152"/>
      <c r="E19" s="161">
        <v>5</v>
      </c>
      <c r="F19" s="118">
        <f t="shared" si="0"/>
        <v>5</v>
      </c>
      <c r="G19" s="235" t="s">
        <v>366</v>
      </c>
    </row>
    <row r="20" spans="1:8" ht="26.1" customHeight="1" x14ac:dyDescent="0.45">
      <c r="A20" s="234"/>
      <c r="B20" s="181" t="s">
        <v>333</v>
      </c>
      <c r="C20" s="10">
        <v>1</v>
      </c>
      <c r="D20" s="152"/>
      <c r="E20" s="161">
        <v>13.94</v>
      </c>
      <c r="F20" s="118">
        <f t="shared" si="0"/>
        <v>13.94</v>
      </c>
      <c r="G20" s="236" t="s">
        <v>273</v>
      </c>
    </row>
    <row r="21" spans="1:8" ht="13.15" customHeight="1" x14ac:dyDescent="0.45">
      <c r="A21" s="234"/>
      <c r="B21" s="181" t="s">
        <v>294</v>
      </c>
      <c r="C21" s="10">
        <v>1</v>
      </c>
      <c r="D21" s="152" t="s">
        <v>30</v>
      </c>
      <c r="E21" s="161">
        <v>4.2300000000000004</v>
      </c>
      <c r="F21" s="118">
        <f t="shared" si="0"/>
        <v>4.2300000000000004</v>
      </c>
      <c r="G21" s="235"/>
    </row>
    <row r="22" spans="1:8" ht="48.75" customHeight="1" x14ac:dyDescent="0.45">
      <c r="A22" s="234"/>
      <c r="B22" s="181" t="s">
        <v>38</v>
      </c>
      <c r="C22" s="10">
        <v>1</v>
      </c>
      <c r="D22" s="152" t="s">
        <v>295</v>
      </c>
      <c r="E22" s="161">
        <v>95.01</v>
      </c>
      <c r="F22" s="118">
        <f t="shared" si="0"/>
        <v>95.01</v>
      </c>
      <c r="G22" s="236" t="s">
        <v>367</v>
      </c>
    </row>
    <row r="23" spans="1:8" ht="26.45" customHeight="1" x14ac:dyDescent="0.45">
      <c r="A23" s="234"/>
      <c r="B23" s="181" t="s">
        <v>39</v>
      </c>
      <c r="C23" s="10">
        <v>1</v>
      </c>
      <c r="D23" s="152" t="s">
        <v>239</v>
      </c>
      <c r="E23" s="161">
        <v>45.88</v>
      </c>
      <c r="F23" s="118">
        <f t="shared" si="0"/>
        <v>45.88</v>
      </c>
      <c r="G23" s="236" t="s">
        <v>40</v>
      </c>
    </row>
    <row r="24" spans="1:8" ht="13.15" customHeight="1" x14ac:dyDescent="0.45">
      <c r="A24" s="234"/>
      <c r="B24" s="181" t="s">
        <v>41</v>
      </c>
      <c r="C24" s="10">
        <v>1</v>
      </c>
      <c r="D24" s="152" t="s">
        <v>42</v>
      </c>
      <c r="E24" s="161">
        <v>21.6</v>
      </c>
      <c r="F24" s="118">
        <f t="shared" si="0"/>
        <v>21.6</v>
      </c>
      <c r="G24" s="235" t="s">
        <v>274</v>
      </c>
    </row>
    <row r="25" spans="1:8" ht="13.15" customHeight="1" x14ac:dyDescent="0.45">
      <c r="A25" s="234"/>
      <c r="B25" s="181" t="s">
        <v>43</v>
      </c>
      <c r="C25" s="10">
        <v>1</v>
      </c>
      <c r="D25" s="152" t="s">
        <v>240</v>
      </c>
      <c r="E25" s="161">
        <v>10.19</v>
      </c>
      <c r="F25" s="118">
        <f t="shared" si="0"/>
        <v>10.19</v>
      </c>
      <c r="G25" s="235"/>
    </row>
    <row r="26" spans="1:8" ht="13.15" customHeight="1" x14ac:dyDescent="0.45">
      <c r="A26" s="234"/>
      <c r="B26" s="181" t="s">
        <v>334</v>
      </c>
      <c r="C26" s="10">
        <v>3</v>
      </c>
      <c r="D26" s="152" t="s">
        <v>265</v>
      </c>
      <c r="E26" s="161">
        <v>3.97</v>
      </c>
      <c r="F26" s="118">
        <f t="shared" si="0"/>
        <v>11.91</v>
      </c>
      <c r="G26" s="235" t="s">
        <v>368</v>
      </c>
    </row>
    <row r="27" spans="1:8" ht="13.15" customHeight="1" x14ac:dyDescent="0.45">
      <c r="A27" s="234"/>
      <c r="B27" s="181" t="s">
        <v>44</v>
      </c>
      <c r="C27" s="10">
        <v>1</v>
      </c>
      <c r="D27" s="152" t="s">
        <v>237</v>
      </c>
      <c r="E27" s="161">
        <v>29.71</v>
      </c>
      <c r="F27" s="118">
        <f t="shared" si="0"/>
        <v>29.71</v>
      </c>
      <c r="G27" s="235" t="s">
        <v>275</v>
      </c>
    </row>
    <row r="28" spans="1:8" ht="26.25" customHeight="1" x14ac:dyDescent="0.45">
      <c r="A28" s="234"/>
      <c r="B28" s="181" t="s">
        <v>404</v>
      </c>
      <c r="C28" s="10">
        <v>1</v>
      </c>
      <c r="D28" s="152" t="s">
        <v>45</v>
      </c>
      <c r="E28" s="161">
        <v>16.489999999999998</v>
      </c>
      <c r="F28" s="118">
        <f t="shared" si="0"/>
        <v>16.489999999999998</v>
      </c>
      <c r="G28" s="235" t="s">
        <v>276</v>
      </c>
    </row>
    <row r="29" spans="1:8" ht="26.25" customHeight="1" x14ac:dyDescent="0.45">
      <c r="A29" s="234"/>
      <c r="B29" s="181" t="s">
        <v>46</v>
      </c>
      <c r="C29" s="10">
        <v>1</v>
      </c>
      <c r="D29" s="152" t="s">
        <v>49</v>
      </c>
      <c r="E29" s="161">
        <v>33.21</v>
      </c>
      <c r="F29" s="118">
        <f t="shared" si="0"/>
        <v>33.21</v>
      </c>
      <c r="G29" s="236" t="s">
        <v>369</v>
      </c>
    </row>
    <row r="30" spans="1:8" ht="13.15" customHeight="1" x14ac:dyDescent="0.45">
      <c r="A30" s="234"/>
      <c r="B30" s="181" t="s">
        <v>47</v>
      </c>
      <c r="C30" s="10">
        <v>1</v>
      </c>
      <c r="D30" s="152" t="s">
        <v>261</v>
      </c>
      <c r="E30" s="161">
        <v>52.25</v>
      </c>
      <c r="F30" s="118">
        <f t="shared" si="0"/>
        <v>52.25</v>
      </c>
      <c r="G30" s="236" t="s">
        <v>370</v>
      </c>
    </row>
    <row r="31" spans="1:8" ht="13.15" customHeight="1" x14ac:dyDescent="0.45">
      <c r="A31" s="234"/>
      <c r="B31" s="181" t="s">
        <v>48</v>
      </c>
      <c r="C31" s="10">
        <v>1</v>
      </c>
      <c r="D31" s="152" t="s">
        <v>49</v>
      </c>
      <c r="E31" s="161">
        <v>15.99</v>
      </c>
      <c r="F31" s="118">
        <f t="shared" si="0"/>
        <v>15.99</v>
      </c>
      <c r="G31" s="236" t="s">
        <v>371</v>
      </c>
    </row>
    <row r="32" spans="1:8" ht="26.1" customHeight="1" x14ac:dyDescent="0.45">
      <c r="A32" s="234"/>
      <c r="B32" s="119" t="s">
        <v>312</v>
      </c>
      <c r="C32" s="10">
        <v>1</v>
      </c>
      <c r="D32" s="152" t="s">
        <v>49</v>
      </c>
      <c r="E32" s="161">
        <v>20.100000000000001</v>
      </c>
      <c r="F32" s="122">
        <f>C32*E32</f>
        <v>20.100000000000001</v>
      </c>
      <c r="G32" s="237" t="s">
        <v>394</v>
      </c>
      <c r="H32" s="123"/>
    </row>
    <row r="33" spans="1:7" ht="13.15" customHeight="1" x14ac:dyDescent="0.45">
      <c r="A33" s="234"/>
      <c r="B33" s="181" t="s">
        <v>50</v>
      </c>
      <c r="C33" s="10">
        <v>1</v>
      </c>
      <c r="D33" s="152" t="s">
        <v>49</v>
      </c>
      <c r="E33" s="161">
        <v>11.89</v>
      </c>
      <c r="F33" s="118">
        <f t="shared" si="0"/>
        <v>11.89</v>
      </c>
      <c r="G33" s="235"/>
    </row>
    <row r="34" spans="1:7" ht="13.15" customHeight="1" x14ac:dyDescent="0.45">
      <c r="A34" s="234"/>
      <c r="B34" s="181" t="s">
        <v>51</v>
      </c>
      <c r="C34" s="10">
        <v>1</v>
      </c>
      <c r="D34" s="152" t="s">
        <v>49</v>
      </c>
      <c r="E34" s="161">
        <v>10.050000000000001</v>
      </c>
      <c r="F34" s="118">
        <f t="shared" si="0"/>
        <v>10.050000000000001</v>
      </c>
      <c r="G34" s="235" t="s">
        <v>52</v>
      </c>
    </row>
    <row r="35" spans="1:7" ht="13.15" customHeight="1" x14ac:dyDescent="0.45">
      <c r="A35" s="234"/>
      <c r="B35" s="181" t="s">
        <v>51</v>
      </c>
      <c r="C35" s="10">
        <v>1</v>
      </c>
      <c r="D35" s="152" t="s">
        <v>35</v>
      </c>
      <c r="E35" s="161">
        <v>43.89</v>
      </c>
      <c r="F35" s="118">
        <f t="shared" si="0"/>
        <v>43.89</v>
      </c>
      <c r="G35" s="235" t="s">
        <v>372</v>
      </c>
    </row>
    <row r="36" spans="1:7" ht="13.15" customHeight="1" x14ac:dyDescent="0.45">
      <c r="A36" s="234"/>
      <c r="B36" s="181" t="s">
        <v>53</v>
      </c>
      <c r="C36" s="10">
        <v>1</v>
      </c>
      <c r="D36" s="152" t="s">
        <v>237</v>
      </c>
      <c r="E36" s="161">
        <v>36.43</v>
      </c>
      <c r="F36" s="118">
        <f t="shared" si="0"/>
        <v>36.43</v>
      </c>
      <c r="G36" s="235"/>
    </row>
    <row r="37" spans="1:7" ht="24.75" customHeight="1" x14ac:dyDescent="0.45">
      <c r="A37" s="234"/>
      <c r="B37" s="181" t="s">
        <v>54</v>
      </c>
      <c r="C37" s="10">
        <v>1</v>
      </c>
      <c r="D37" s="152" t="s">
        <v>35</v>
      </c>
      <c r="E37" s="161">
        <v>14.44</v>
      </c>
      <c r="F37" s="118">
        <f>C37*E37</f>
        <v>14.44</v>
      </c>
      <c r="G37" s="237" t="s">
        <v>359</v>
      </c>
    </row>
    <row r="38" spans="1:7" ht="39" customHeight="1" x14ac:dyDescent="0.45">
      <c r="A38" s="234"/>
      <c r="B38" s="181" t="s">
        <v>55</v>
      </c>
      <c r="C38" s="10">
        <v>1</v>
      </c>
      <c r="D38" s="152"/>
      <c r="E38" s="161">
        <v>189.99</v>
      </c>
      <c r="F38" s="118">
        <f>C38*E38</f>
        <v>189.99</v>
      </c>
      <c r="G38" s="236" t="s">
        <v>56</v>
      </c>
    </row>
    <row r="39" spans="1:7" s="120" customFormat="1" ht="13.15" customHeight="1" x14ac:dyDescent="0.35">
      <c r="A39" s="238"/>
      <c r="B39" s="239" t="s">
        <v>57</v>
      </c>
      <c r="C39" s="11">
        <v>1</v>
      </c>
      <c r="D39" s="185"/>
      <c r="E39" s="184">
        <v>27</v>
      </c>
      <c r="F39" s="124">
        <f>C39*E39</f>
        <v>27</v>
      </c>
      <c r="G39" s="240"/>
    </row>
    <row r="40" spans="1:7" ht="13.15" customHeight="1" x14ac:dyDescent="0.45">
      <c r="A40" s="234"/>
      <c r="B40" s="181" t="s">
        <v>58</v>
      </c>
      <c r="C40" s="10">
        <v>1</v>
      </c>
      <c r="D40" s="152"/>
      <c r="E40" s="161">
        <v>150</v>
      </c>
      <c r="F40" s="118">
        <f t="shared" si="0"/>
        <v>150</v>
      </c>
      <c r="G40" s="241" t="s">
        <v>360</v>
      </c>
    </row>
    <row r="41" spans="1:7" ht="13.15" customHeight="1" x14ac:dyDescent="0.45">
      <c r="A41" s="234"/>
      <c r="B41" s="181" t="s">
        <v>59</v>
      </c>
      <c r="C41" s="10">
        <v>1</v>
      </c>
      <c r="D41" s="152"/>
      <c r="E41" s="184">
        <v>50</v>
      </c>
      <c r="F41" s="118">
        <f t="shared" si="0"/>
        <v>50</v>
      </c>
      <c r="G41" s="241" t="s">
        <v>361</v>
      </c>
    </row>
    <row r="42" spans="1:7" ht="26.1" customHeight="1" x14ac:dyDescent="0.45">
      <c r="A42" s="234"/>
      <c r="B42" s="181" t="s">
        <v>60</v>
      </c>
      <c r="C42" s="10">
        <v>1</v>
      </c>
      <c r="D42" s="152"/>
      <c r="E42" s="161">
        <v>0</v>
      </c>
      <c r="F42" s="118">
        <v>0</v>
      </c>
      <c r="G42" s="237" t="s">
        <v>362</v>
      </c>
    </row>
    <row r="43" spans="1:7" ht="26.1" customHeight="1" x14ac:dyDescent="0.45">
      <c r="A43" s="234"/>
      <c r="B43" s="181" t="s">
        <v>61</v>
      </c>
      <c r="C43" s="10">
        <v>1</v>
      </c>
      <c r="D43" s="152" t="s">
        <v>62</v>
      </c>
      <c r="E43" s="161">
        <v>22</v>
      </c>
      <c r="F43" s="118">
        <f>C43*E43</f>
        <v>22</v>
      </c>
      <c r="G43" s="237"/>
    </row>
    <row r="44" spans="1:7" ht="26.1" customHeight="1" x14ac:dyDescent="0.45">
      <c r="A44" s="407"/>
      <c r="B44" s="408"/>
      <c r="C44" s="409"/>
      <c r="D44" s="410"/>
      <c r="E44" s="411"/>
      <c r="F44" s="412"/>
      <c r="G44" s="413"/>
    </row>
    <row r="45" spans="1:7" s="120" customFormat="1" ht="13.35" customHeight="1" thickBot="1" x14ac:dyDescent="0.5">
      <c r="A45" s="242"/>
      <c r="B45" s="243"/>
      <c r="C45" s="244"/>
      <c r="D45" s="245"/>
      <c r="E45" s="175"/>
      <c r="F45" s="246"/>
      <c r="G45" s="247"/>
    </row>
    <row r="46" spans="1:7" s="120" customFormat="1" ht="9" customHeight="1" x14ac:dyDescent="0.45">
      <c r="B46" s="125"/>
      <c r="C46" s="126"/>
      <c r="D46" s="127"/>
      <c r="E46" s="128"/>
      <c r="F46" s="129"/>
      <c r="G46" s="130"/>
    </row>
    <row r="47" spans="1:7" ht="13.15" customHeight="1" x14ac:dyDescent="0.45">
      <c r="B47" s="115"/>
      <c r="E47" s="12" t="s">
        <v>26</v>
      </c>
      <c r="F47" s="13">
        <f>SUM(F6:F45)</f>
        <v>1190.58</v>
      </c>
    </row>
    <row r="48" spans="1:7" ht="16.149999999999999" customHeight="1" x14ac:dyDescent="0.45">
      <c r="B48" s="132"/>
    </row>
    <row r="49" spans="1:7" ht="18.75" x14ac:dyDescent="0.45">
      <c r="A49" s="437" t="s">
        <v>291</v>
      </c>
      <c r="B49" s="437"/>
      <c r="C49" s="437"/>
      <c r="D49" s="437"/>
      <c r="E49" s="437"/>
      <c r="F49" s="437"/>
      <c r="G49" s="437"/>
    </row>
    <row r="50" spans="1:7" ht="9" customHeight="1" x14ac:dyDescent="0.45"/>
    <row r="51" spans="1:7" ht="13.35" customHeight="1" x14ac:dyDescent="0.45">
      <c r="A51" s="140" t="s">
        <v>335</v>
      </c>
      <c r="B51" s="140"/>
      <c r="C51" s="140"/>
      <c r="D51" s="140"/>
      <c r="E51" s="186"/>
      <c r="F51" s="187"/>
      <c r="G51" s="140"/>
    </row>
    <row r="52" spans="1:7" ht="45" customHeight="1" x14ac:dyDescent="0.45">
      <c r="A52" s="436"/>
      <c r="B52" s="436"/>
      <c r="C52" s="188"/>
      <c r="D52" s="188"/>
      <c r="E52" s="186"/>
      <c r="F52" s="187"/>
      <c r="G52" s="140"/>
    </row>
    <row r="53" spans="1:7" ht="13.35" customHeight="1" x14ac:dyDescent="0.45">
      <c r="A53" s="430" t="s">
        <v>336</v>
      </c>
      <c r="B53" s="430"/>
      <c r="C53" s="430"/>
      <c r="D53" s="430"/>
      <c r="E53" s="140"/>
      <c r="F53" s="187"/>
      <c r="G53" s="140"/>
    </row>
    <row r="54" spans="1:7" ht="22.5" customHeight="1" x14ac:dyDescent="0.45">
      <c r="A54" s="189"/>
      <c r="B54" s="189"/>
      <c r="C54" s="188"/>
      <c r="D54" s="188"/>
      <c r="E54" s="189"/>
      <c r="F54" s="187"/>
      <c r="G54" s="140"/>
    </row>
    <row r="55" spans="1:7" ht="13.35" customHeight="1" x14ac:dyDescent="0.45">
      <c r="A55" s="189"/>
      <c r="B55" s="189"/>
      <c r="C55" s="225"/>
      <c r="D55" s="225"/>
      <c r="E55" s="189"/>
      <c r="F55" s="187"/>
      <c r="G55" s="140"/>
    </row>
    <row r="56" spans="1:7" ht="13.15" customHeight="1" x14ac:dyDescent="0.45">
      <c r="A56" s="222" t="s">
        <v>63</v>
      </c>
      <c r="B56" s="190"/>
      <c r="C56" s="186"/>
      <c r="D56" s="186"/>
      <c r="E56" s="186"/>
      <c r="F56" s="187"/>
      <c r="G56" s="140"/>
    </row>
    <row r="57" spans="1:7" ht="13.35" customHeight="1" x14ac:dyDescent="0.45">
      <c r="A57" s="140" t="s">
        <v>337</v>
      </c>
      <c r="B57" s="188"/>
      <c r="C57" s="186"/>
      <c r="D57" s="186"/>
      <c r="E57" s="186"/>
      <c r="F57" s="187"/>
      <c r="G57" s="140"/>
    </row>
    <row r="58" spans="1:7" ht="22.5" customHeight="1" x14ac:dyDescent="0.45">
      <c r="A58" s="140"/>
      <c r="B58" s="191"/>
      <c r="C58" s="186"/>
      <c r="D58" s="186"/>
      <c r="E58" s="186"/>
      <c r="F58" s="187"/>
      <c r="G58" s="140"/>
    </row>
    <row r="59" spans="1:7" ht="13.35" customHeight="1" x14ac:dyDescent="0.45">
      <c r="A59" s="140"/>
      <c r="B59" s="191"/>
      <c r="C59" s="186"/>
      <c r="D59" s="186"/>
      <c r="E59" s="186"/>
      <c r="F59" s="187"/>
      <c r="G59" s="140"/>
    </row>
    <row r="60" spans="1:7" ht="13.15" customHeight="1" x14ac:dyDescent="0.4">
      <c r="A60" s="431" t="s">
        <v>64</v>
      </c>
      <c r="B60" s="432"/>
      <c r="C60" s="186"/>
      <c r="D60" s="186"/>
      <c r="E60" s="186"/>
      <c r="F60" s="187"/>
      <c r="G60" s="140"/>
    </row>
    <row r="61" spans="1:7" ht="13.35" customHeight="1" x14ac:dyDescent="0.45">
      <c r="A61" s="376" t="s">
        <v>338</v>
      </c>
      <c r="B61" s="140"/>
      <c r="C61" s="140"/>
      <c r="D61" s="140"/>
      <c r="E61" s="140"/>
      <c r="F61" s="140"/>
      <c r="G61" s="192"/>
    </row>
    <row r="62" spans="1:7" ht="22.5" customHeight="1" x14ac:dyDescent="0.45">
      <c r="A62" s="140"/>
      <c r="B62" s="140"/>
      <c r="C62" s="140"/>
      <c r="D62" s="140"/>
      <c r="E62" s="140"/>
      <c r="F62" s="140"/>
      <c r="G62" s="140"/>
    </row>
    <row r="63" spans="1:7" x14ac:dyDescent="0.45">
      <c r="A63" s="140"/>
      <c r="B63" s="225"/>
      <c r="C63" s="186"/>
      <c r="D63" s="186"/>
      <c r="E63" s="186"/>
      <c r="F63" s="187"/>
      <c r="G63" s="140"/>
    </row>
    <row r="64" spans="1:7" x14ac:dyDescent="0.45">
      <c r="B64" s="135"/>
    </row>
    <row r="66" spans="6:6" x14ac:dyDescent="0.45">
      <c r="F66" s="136"/>
    </row>
  </sheetData>
  <sheetProtection sheet="1" objects="1" scenarios="1" insertRows="0"/>
  <protectedRanges>
    <protectedRange sqref="A44:G45" name="Plage2"/>
    <protectedRange sqref="C6:E43" name="Plage1"/>
  </protectedRanges>
  <mergeCells count="7">
    <mergeCell ref="A53:D53"/>
    <mergeCell ref="A60:B60"/>
    <mergeCell ref="A3:G3"/>
    <mergeCell ref="A1:G1"/>
    <mergeCell ref="G12:G15"/>
    <mergeCell ref="A52:B52"/>
    <mergeCell ref="A49:G49"/>
  </mergeCells>
  <pageMargins left="0.19685039370078741" right="0.19685039370078741" top="0.59055118110236227" bottom="0.59055118110236227" header="0.31496062992125984" footer="0.31496062992125984"/>
  <pageSetup paperSize="119" fitToHeight="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K78"/>
  <sheetViews>
    <sheetView topLeftCell="A34" zoomScale="146" zoomScaleNormal="146" workbookViewId="0">
      <selection activeCell="G40" sqref="G40"/>
    </sheetView>
  </sheetViews>
  <sheetFormatPr baseColWidth="10" defaultColWidth="8.86328125" defaultRowHeight="11.65" x14ac:dyDescent="0.45"/>
  <cols>
    <col min="1" max="1" width="3.3984375" style="14" customWidth="1"/>
    <col min="2" max="2" width="52.59765625" style="49" customWidth="1"/>
    <col min="3" max="3" width="10.265625" style="15" customWidth="1"/>
    <col min="4" max="5" width="14.59765625" style="15" customWidth="1"/>
    <col min="6" max="6" width="14.59765625" style="16" customWidth="1"/>
    <col min="7" max="7" width="58.1328125" style="14" customWidth="1"/>
    <col min="8" max="8" width="57.59765625" style="14" customWidth="1"/>
    <col min="9" max="9" width="44.73046875" style="14" customWidth="1"/>
    <col min="10" max="10" width="23.3984375" style="14" customWidth="1"/>
    <col min="11" max="11" width="10.265625" style="14" bestFit="1" customWidth="1"/>
    <col min="12" max="16384" width="8.86328125" style="14"/>
  </cols>
  <sheetData>
    <row r="1" spans="1:11" ht="18.75" x14ac:dyDescent="0.45">
      <c r="A1" s="438" t="s">
        <v>65</v>
      </c>
      <c r="B1" s="438"/>
      <c r="C1" s="438"/>
      <c r="D1" s="438"/>
      <c r="E1" s="438"/>
      <c r="F1" s="438"/>
      <c r="G1" s="438"/>
    </row>
    <row r="2" spans="1:11" ht="10.15" customHeight="1" x14ac:dyDescent="0.45">
      <c r="A2" s="193"/>
      <c r="B2" s="193"/>
      <c r="C2" s="193"/>
      <c r="D2" s="193"/>
      <c r="E2" s="193"/>
      <c r="F2" s="193"/>
      <c r="G2" s="193"/>
    </row>
    <row r="3" spans="1:11" ht="35.1" customHeight="1" x14ac:dyDescent="0.45">
      <c r="A3" s="439" t="s">
        <v>339</v>
      </c>
      <c r="B3" s="439"/>
      <c r="C3" s="439"/>
      <c r="D3" s="439"/>
      <c r="E3" s="439"/>
      <c r="F3" s="439"/>
      <c r="G3" s="439"/>
    </row>
    <row r="4" spans="1:11" ht="10.15" customHeight="1" thickBot="1" x14ac:dyDescent="0.5">
      <c r="A4" s="178"/>
      <c r="B4" s="178"/>
      <c r="C4" s="178"/>
      <c r="D4" s="178"/>
      <c r="E4" s="178"/>
      <c r="F4" s="178"/>
      <c r="G4" s="178"/>
    </row>
    <row r="5" spans="1:11" ht="21" customHeight="1" thickBot="1" x14ac:dyDescent="0.5">
      <c r="A5" s="67" t="s">
        <v>22</v>
      </c>
      <c r="B5" s="68" t="s">
        <v>245</v>
      </c>
      <c r="C5" s="68" t="s">
        <v>23</v>
      </c>
      <c r="D5" s="68" t="s">
        <v>24</v>
      </c>
      <c r="E5" s="68" t="s">
        <v>25</v>
      </c>
      <c r="F5" s="69" t="s">
        <v>26</v>
      </c>
      <c r="G5" s="70" t="s">
        <v>27</v>
      </c>
    </row>
    <row r="6" spans="1:11" ht="26.45" customHeight="1" x14ac:dyDescent="0.45">
      <c r="A6" s="232"/>
      <c r="B6" s="66" t="s">
        <v>66</v>
      </c>
      <c r="C6" s="149">
        <v>2</v>
      </c>
      <c r="D6" s="150"/>
      <c r="E6" s="151">
        <v>429.98</v>
      </c>
      <c r="F6" s="59">
        <f>C6*E6</f>
        <v>859.96</v>
      </c>
      <c r="G6" s="249" t="s">
        <v>396</v>
      </c>
      <c r="H6" s="19"/>
      <c r="I6" s="29"/>
    </row>
    <row r="7" spans="1:11" ht="26.1" customHeight="1" x14ac:dyDescent="0.45">
      <c r="A7" s="234"/>
      <c r="B7" s="50" t="s">
        <v>67</v>
      </c>
      <c r="C7" s="183">
        <v>4</v>
      </c>
      <c r="D7" s="152"/>
      <c r="E7" s="153">
        <v>5</v>
      </c>
      <c r="F7" s="36">
        <f t="shared" ref="F7:F22" si="0">C7*E7</f>
        <v>20</v>
      </c>
      <c r="G7" s="250" t="s">
        <v>373</v>
      </c>
      <c r="I7" s="29"/>
    </row>
    <row r="8" spans="1:11" s="17" customFormat="1" ht="13.15" customHeight="1" x14ac:dyDescent="0.45">
      <c r="A8" s="238"/>
      <c r="B8" s="39" t="s">
        <v>68</v>
      </c>
      <c r="C8" s="183">
        <v>2</v>
      </c>
      <c r="D8" s="185"/>
      <c r="E8" s="154">
        <v>40</v>
      </c>
      <c r="F8" s="38">
        <f t="shared" si="0"/>
        <v>80</v>
      </c>
      <c r="G8" s="251"/>
      <c r="I8" s="52"/>
    </row>
    <row r="9" spans="1:11" ht="13.15" customHeight="1" x14ac:dyDescent="0.45">
      <c r="A9" s="234"/>
      <c r="B9" s="50" t="s">
        <v>266</v>
      </c>
      <c r="C9" s="155">
        <v>1</v>
      </c>
      <c r="D9" s="152"/>
      <c r="E9" s="153">
        <v>13.98</v>
      </c>
      <c r="F9" s="36">
        <f t="shared" si="0"/>
        <v>13.98</v>
      </c>
      <c r="G9" s="252" t="s">
        <v>69</v>
      </c>
      <c r="I9" s="29"/>
    </row>
    <row r="10" spans="1:11" ht="13.35" customHeight="1" x14ac:dyDescent="0.45">
      <c r="A10" s="234"/>
      <c r="B10" s="50" t="s">
        <v>70</v>
      </c>
      <c r="C10" s="155">
        <v>1</v>
      </c>
      <c r="D10" s="152"/>
      <c r="E10" s="153">
        <v>22.65</v>
      </c>
      <c r="F10" s="36">
        <f t="shared" si="0"/>
        <v>22.65</v>
      </c>
      <c r="G10" s="252"/>
      <c r="I10" s="29"/>
    </row>
    <row r="11" spans="1:11" s="17" customFormat="1" ht="79.5" customHeight="1" x14ac:dyDescent="0.45">
      <c r="A11" s="238"/>
      <c r="B11" s="39" t="s">
        <v>71</v>
      </c>
      <c r="C11" s="183">
        <v>1</v>
      </c>
      <c r="D11" s="156" t="s">
        <v>72</v>
      </c>
      <c r="E11" s="157">
        <v>3500</v>
      </c>
      <c r="F11" s="38">
        <f>C11*E11</f>
        <v>3500</v>
      </c>
      <c r="G11" s="250" t="s">
        <v>340</v>
      </c>
      <c r="H11" s="18"/>
      <c r="I11" s="52"/>
    </row>
    <row r="12" spans="1:11" s="19" customFormat="1" ht="24" customHeight="1" x14ac:dyDescent="0.45">
      <c r="B12" s="39" t="s">
        <v>73</v>
      </c>
      <c r="C12" s="183">
        <v>300</v>
      </c>
      <c r="D12" s="185" t="s">
        <v>74</v>
      </c>
      <c r="E12" s="154">
        <f>49.46/100</f>
        <v>0.49459999999999998</v>
      </c>
      <c r="F12" s="38">
        <f>C12*E12</f>
        <v>148.38</v>
      </c>
      <c r="G12" s="250" t="s">
        <v>358</v>
      </c>
      <c r="I12" s="53"/>
    </row>
    <row r="13" spans="1:11" ht="92.45" customHeight="1" x14ac:dyDescent="0.45">
      <c r="A13" s="19"/>
      <c r="B13" s="50" t="s">
        <v>75</v>
      </c>
      <c r="C13" s="158">
        <v>16</v>
      </c>
      <c r="D13" s="159"/>
      <c r="E13" s="153">
        <v>29.98</v>
      </c>
      <c r="F13" s="36">
        <f t="shared" si="0"/>
        <v>479.68</v>
      </c>
      <c r="G13" s="253" t="s">
        <v>357</v>
      </c>
      <c r="H13" s="17"/>
      <c r="I13" s="20"/>
      <c r="J13" s="18"/>
      <c r="K13" s="29"/>
    </row>
    <row r="14" spans="1:11" ht="13.15" customHeight="1" x14ac:dyDescent="0.45">
      <c r="A14" s="234"/>
      <c r="B14" s="50" t="s">
        <v>267</v>
      </c>
      <c r="C14" s="155">
        <v>3</v>
      </c>
      <c r="D14" s="152"/>
      <c r="E14" s="153">
        <v>30.98</v>
      </c>
      <c r="F14" s="36">
        <f>C14*E14</f>
        <v>92.94</v>
      </c>
      <c r="G14" s="252"/>
    </row>
    <row r="15" spans="1:11" ht="26.1" customHeight="1" x14ac:dyDescent="0.45">
      <c r="A15" s="234"/>
      <c r="B15" s="40" t="s">
        <v>76</v>
      </c>
      <c r="C15" s="155">
        <v>1</v>
      </c>
      <c r="D15" s="152"/>
      <c r="E15" s="153">
        <v>3</v>
      </c>
      <c r="F15" s="36">
        <f>C15*E15</f>
        <v>3</v>
      </c>
      <c r="G15" s="253" t="s">
        <v>77</v>
      </c>
    </row>
    <row r="16" spans="1:11" ht="13.35" customHeight="1" x14ac:dyDescent="0.45">
      <c r="A16" s="234"/>
      <c r="B16" s="41" t="s">
        <v>78</v>
      </c>
      <c r="C16" s="155">
        <v>6</v>
      </c>
      <c r="D16" s="152"/>
      <c r="E16" s="153">
        <v>47</v>
      </c>
      <c r="F16" s="36">
        <f>C16*E16</f>
        <v>282</v>
      </c>
      <c r="G16" s="253" t="s">
        <v>374</v>
      </c>
    </row>
    <row r="17" spans="1:9" ht="27.75" customHeight="1" x14ac:dyDescent="0.45">
      <c r="A17" s="234"/>
      <c r="B17" s="182" t="s">
        <v>79</v>
      </c>
      <c r="C17" s="183">
        <v>12</v>
      </c>
      <c r="D17" s="152"/>
      <c r="E17" s="153">
        <v>5</v>
      </c>
      <c r="F17" s="36">
        <f>C17*E17</f>
        <v>60</v>
      </c>
      <c r="G17" s="145"/>
    </row>
    <row r="18" spans="1:9" ht="13.35" customHeight="1" x14ac:dyDescent="0.45">
      <c r="A18" s="234"/>
      <c r="B18" s="41" t="s">
        <v>80</v>
      </c>
      <c r="C18" s="155">
        <v>6</v>
      </c>
      <c r="D18" s="152"/>
      <c r="E18" s="153">
        <v>24.98</v>
      </c>
      <c r="F18" s="36">
        <f>C18*E18</f>
        <v>149.88</v>
      </c>
      <c r="G18" s="252"/>
    </row>
    <row r="19" spans="1:9" ht="39" customHeight="1" x14ac:dyDescent="0.45">
      <c r="A19" s="234"/>
      <c r="B19" s="54" t="s">
        <v>81</v>
      </c>
      <c r="C19" s="155">
        <v>1</v>
      </c>
      <c r="D19" s="152"/>
      <c r="E19" s="153">
        <v>8</v>
      </c>
      <c r="F19" s="36">
        <f t="shared" si="0"/>
        <v>8</v>
      </c>
      <c r="G19" s="253" t="s">
        <v>375</v>
      </c>
      <c r="H19" s="17"/>
    </row>
    <row r="20" spans="1:9" ht="13.15" customHeight="1" x14ac:dyDescent="0.45">
      <c r="A20" s="234"/>
      <c r="B20" s="54" t="s">
        <v>82</v>
      </c>
      <c r="C20" s="155">
        <v>1</v>
      </c>
      <c r="D20" s="152"/>
      <c r="E20" s="153">
        <v>74.989999999999995</v>
      </c>
      <c r="F20" s="36">
        <f>C20*E20</f>
        <v>74.989999999999995</v>
      </c>
      <c r="G20" s="252" t="s">
        <v>376</v>
      </c>
      <c r="H20" s="29"/>
    </row>
    <row r="21" spans="1:9" ht="13.15" customHeight="1" x14ac:dyDescent="0.45">
      <c r="A21" s="234"/>
      <c r="B21" s="54" t="s">
        <v>268</v>
      </c>
      <c r="C21" s="155">
        <v>5</v>
      </c>
      <c r="D21" s="152"/>
      <c r="E21" s="153">
        <v>2</v>
      </c>
      <c r="F21" s="36">
        <f t="shared" si="0"/>
        <v>10</v>
      </c>
      <c r="G21" s="252"/>
      <c r="H21" s="29"/>
    </row>
    <row r="22" spans="1:9" ht="13.15" customHeight="1" x14ac:dyDescent="0.45">
      <c r="A22" s="234"/>
      <c r="B22" s="54" t="s">
        <v>83</v>
      </c>
      <c r="C22" s="155">
        <v>1</v>
      </c>
      <c r="D22" s="152"/>
      <c r="E22" s="153">
        <v>20</v>
      </c>
      <c r="F22" s="36">
        <f t="shared" si="0"/>
        <v>20</v>
      </c>
      <c r="G22" s="253" t="s">
        <v>246</v>
      </c>
      <c r="H22" s="29"/>
      <c r="I22" s="29"/>
    </row>
    <row r="23" spans="1:9" ht="90.75" customHeight="1" x14ac:dyDescent="0.45">
      <c r="A23" s="234"/>
      <c r="B23" s="50" t="s">
        <v>84</v>
      </c>
      <c r="C23" s="155">
        <v>1</v>
      </c>
      <c r="D23" s="152" t="s">
        <v>85</v>
      </c>
      <c r="E23" s="153">
        <v>95</v>
      </c>
      <c r="F23" s="36">
        <f t="shared" ref="F23:F29" si="1">C23*E23</f>
        <v>95</v>
      </c>
      <c r="G23" s="253" t="s">
        <v>377</v>
      </c>
      <c r="H23" s="248"/>
    </row>
    <row r="24" spans="1:9" ht="51.75" customHeight="1" x14ac:dyDescent="0.45">
      <c r="A24" s="234"/>
      <c r="B24" s="41" t="s">
        <v>395</v>
      </c>
      <c r="C24" s="155">
        <v>2</v>
      </c>
      <c r="D24" s="152" t="s">
        <v>241</v>
      </c>
      <c r="E24" s="153">
        <v>46.68</v>
      </c>
      <c r="F24" s="36">
        <f t="shared" si="1"/>
        <v>93.36</v>
      </c>
      <c r="G24" s="253" t="s">
        <v>378</v>
      </c>
    </row>
    <row r="25" spans="1:9" ht="66" customHeight="1" x14ac:dyDescent="0.45">
      <c r="A25" s="234"/>
      <c r="B25" s="41" t="s">
        <v>86</v>
      </c>
      <c r="C25" s="155">
        <v>1</v>
      </c>
      <c r="D25" s="152"/>
      <c r="E25" s="153">
        <v>400</v>
      </c>
      <c r="F25" s="36">
        <f t="shared" si="1"/>
        <v>400</v>
      </c>
      <c r="G25" s="250" t="s">
        <v>379</v>
      </c>
      <c r="H25" s="17"/>
      <c r="I25" s="20"/>
    </row>
    <row r="26" spans="1:9" ht="13.35" customHeight="1" x14ac:dyDescent="0.45">
      <c r="A26" s="234"/>
      <c r="B26" s="41" t="s">
        <v>87</v>
      </c>
      <c r="C26" s="155">
        <v>1</v>
      </c>
      <c r="D26" s="152"/>
      <c r="E26" s="153">
        <v>10</v>
      </c>
      <c r="F26" s="36">
        <f t="shared" si="1"/>
        <v>10</v>
      </c>
      <c r="G26" s="250" t="s">
        <v>88</v>
      </c>
      <c r="H26" s="20"/>
      <c r="I26" s="20"/>
    </row>
    <row r="27" spans="1:9" ht="26.45" customHeight="1" x14ac:dyDescent="0.45">
      <c r="A27" s="234"/>
      <c r="B27" s="50" t="s">
        <v>89</v>
      </c>
      <c r="C27" s="155">
        <v>1</v>
      </c>
      <c r="D27" s="159" t="s">
        <v>254</v>
      </c>
      <c r="E27" s="153">
        <v>16.97</v>
      </c>
      <c r="F27" s="36">
        <f t="shared" si="1"/>
        <v>16.97</v>
      </c>
      <c r="G27" s="253"/>
    </row>
    <row r="28" spans="1:9" ht="13.35" customHeight="1" x14ac:dyDescent="0.45">
      <c r="A28" s="234"/>
      <c r="B28" s="50" t="s">
        <v>90</v>
      </c>
      <c r="C28" s="155">
        <v>1</v>
      </c>
      <c r="D28" s="159" t="s">
        <v>91</v>
      </c>
      <c r="E28" s="153">
        <v>65</v>
      </c>
      <c r="F28" s="36">
        <f t="shared" si="1"/>
        <v>65</v>
      </c>
      <c r="G28" s="253"/>
    </row>
    <row r="29" spans="1:9" ht="26.45" customHeight="1" x14ac:dyDescent="0.45">
      <c r="A29" s="234"/>
      <c r="B29" s="50" t="s">
        <v>92</v>
      </c>
      <c r="C29" s="155">
        <v>1</v>
      </c>
      <c r="D29" s="159" t="s">
        <v>255</v>
      </c>
      <c r="E29" s="153">
        <v>24</v>
      </c>
      <c r="F29" s="36">
        <f t="shared" si="1"/>
        <v>24</v>
      </c>
      <c r="G29" s="253"/>
    </row>
    <row r="30" spans="1:9" ht="34.9" x14ac:dyDescent="0.45">
      <c r="A30" s="234"/>
      <c r="B30" s="50" t="s">
        <v>112</v>
      </c>
      <c r="C30" s="155">
        <v>6</v>
      </c>
      <c r="D30" s="159" t="s">
        <v>93</v>
      </c>
      <c r="E30" s="153">
        <f>D67/2</f>
        <v>86.42</v>
      </c>
      <c r="F30" s="36">
        <f t="shared" ref="F30" si="2">C30*E30</f>
        <v>518.52</v>
      </c>
      <c r="G30" s="253" t="s">
        <v>405</v>
      </c>
    </row>
    <row r="31" spans="1:9" ht="18.75" customHeight="1" x14ac:dyDescent="0.45">
      <c r="A31" s="407"/>
      <c r="B31" s="414"/>
      <c r="C31" s="415"/>
      <c r="D31" s="416"/>
      <c r="E31" s="417"/>
      <c r="F31" s="418"/>
      <c r="G31" s="419"/>
    </row>
    <row r="32" spans="1:9" ht="18" customHeight="1" thickBot="1" x14ac:dyDescent="0.5">
      <c r="A32" s="254"/>
      <c r="B32" s="255"/>
      <c r="C32" s="256"/>
      <c r="D32" s="257"/>
      <c r="E32" s="258"/>
      <c r="F32" s="259"/>
      <c r="G32" s="260"/>
      <c r="H32" s="17"/>
    </row>
    <row r="33" spans="1:8" ht="9" customHeight="1" thickBot="1" x14ac:dyDescent="0.5">
      <c r="A33" s="195"/>
      <c r="B33" s="196"/>
      <c r="C33" s="197"/>
      <c r="D33" s="197"/>
      <c r="E33" s="198"/>
      <c r="F33" s="199"/>
      <c r="G33" s="195"/>
      <c r="H33" s="29"/>
    </row>
    <row r="34" spans="1:8" ht="26.1" customHeight="1" x14ac:dyDescent="0.45">
      <c r="A34" s="261"/>
      <c r="B34" s="262" t="s">
        <v>94</v>
      </c>
      <c r="C34" s="263"/>
      <c r="D34" s="264"/>
      <c r="E34" s="440" t="s">
        <v>269</v>
      </c>
      <c r="F34" s="441"/>
      <c r="G34" s="442"/>
      <c r="H34" s="60"/>
    </row>
    <row r="35" spans="1:8" ht="27" customHeight="1" x14ac:dyDescent="0.45">
      <c r="A35" s="144"/>
      <c r="B35" s="443" t="s">
        <v>95</v>
      </c>
      <c r="C35" s="444"/>
      <c r="D35" s="444"/>
      <c r="E35" s="444"/>
      <c r="F35" s="444"/>
      <c r="G35" s="445"/>
    </row>
    <row r="36" spans="1:8" ht="26.1" customHeight="1" x14ac:dyDescent="0.45">
      <c r="A36" s="144"/>
      <c r="B36" s="65" t="s">
        <v>102</v>
      </c>
      <c r="C36" s="155">
        <v>1</v>
      </c>
      <c r="D36" s="152"/>
      <c r="E36" s="160">
        <v>1000</v>
      </c>
      <c r="F36" s="142">
        <f>C36*E36</f>
        <v>1000</v>
      </c>
      <c r="G36" s="253" t="s">
        <v>103</v>
      </c>
    </row>
    <row r="37" spans="1:8" ht="39" customHeight="1" x14ac:dyDescent="0.45">
      <c r="A37" s="144"/>
      <c r="B37" s="40" t="s">
        <v>101</v>
      </c>
      <c r="C37" s="155">
        <v>1</v>
      </c>
      <c r="D37" s="152"/>
      <c r="E37" s="160">
        <v>1500</v>
      </c>
      <c r="F37" s="142">
        <f>C37*E37</f>
        <v>1500</v>
      </c>
      <c r="G37" s="253" t="s">
        <v>301</v>
      </c>
    </row>
    <row r="38" spans="1:8" ht="6" customHeight="1" x14ac:dyDescent="0.45">
      <c r="A38" s="265"/>
      <c r="B38" s="61"/>
      <c r="C38" s="62"/>
      <c r="D38" s="62"/>
      <c r="E38" s="143"/>
      <c r="F38" s="143"/>
      <c r="G38" s="266"/>
    </row>
    <row r="39" spans="1:8" s="60" customFormat="1" ht="27" customHeight="1" x14ac:dyDescent="0.45">
      <c r="A39" s="267"/>
      <c r="B39" s="443" t="s">
        <v>242</v>
      </c>
      <c r="C39" s="444"/>
      <c r="D39" s="444"/>
      <c r="E39" s="444"/>
      <c r="F39" s="444"/>
      <c r="G39" s="445"/>
    </row>
    <row r="40" spans="1:8" ht="26.1" customHeight="1" x14ac:dyDescent="0.45">
      <c r="A40" s="144"/>
      <c r="B40" s="40" t="s">
        <v>290</v>
      </c>
      <c r="C40" s="155">
        <v>1</v>
      </c>
      <c r="D40" s="152"/>
      <c r="E40" s="160">
        <v>2500</v>
      </c>
      <c r="F40" s="42">
        <f>C40*E40</f>
        <v>2500</v>
      </c>
      <c r="G40" s="253" t="s">
        <v>96</v>
      </c>
      <c r="H40" s="17"/>
    </row>
    <row r="41" spans="1:8" ht="13.15" customHeight="1" x14ac:dyDescent="0.45">
      <c r="A41" s="144"/>
      <c r="B41" s="50" t="s">
        <v>97</v>
      </c>
      <c r="C41" s="155">
        <v>2</v>
      </c>
      <c r="D41" s="152"/>
      <c r="E41" s="160"/>
      <c r="F41" s="42"/>
      <c r="G41" s="252"/>
    </row>
    <row r="42" spans="1:8" ht="13.15" customHeight="1" x14ac:dyDescent="0.45">
      <c r="A42" s="144"/>
      <c r="B42" s="50" t="s">
        <v>98</v>
      </c>
      <c r="C42" s="155">
        <v>2</v>
      </c>
      <c r="D42" s="152"/>
      <c r="E42" s="160"/>
      <c r="F42" s="42"/>
      <c r="G42" s="253"/>
    </row>
    <row r="43" spans="1:8" ht="13.15" customHeight="1" x14ac:dyDescent="0.45">
      <c r="A43" s="144"/>
      <c r="B43" s="50" t="s">
        <v>99</v>
      </c>
      <c r="C43" s="155">
        <v>1</v>
      </c>
      <c r="D43" s="152"/>
      <c r="E43" s="160"/>
      <c r="F43" s="42"/>
      <c r="G43" s="253" t="s">
        <v>100</v>
      </c>
    </row>
    <row r="44" spans="1:8" ht="26.1" customHeight="1" x14ac:dyDescent="0.45">
      <c r="A44" s="144"/>
      <c r="B44" s="40" t="s">
        <v>101</v>
      </c>
      <c r="C44" s="155">
        <v>0</v>
      </c>
      <c r="D44" s="152"/>
      <c r="E44" s="160">
        <v>500</v>
      </c>
      <c r="F44" s="42">
        <f>C44*E44</f>
        <v>0</v>
      </c>
      <c r="G44" s="253" t="s">
        <v>327</v>
      </c>
    </row>
    <row r="45" spans="1:8" ht="6" customHeight="1" x14ac:dyDescent="0.45">
      <c r="A45" s="265"/>
      <c r="B45" s="61"/>
      <c r="C45" s="62"/>
      <c r="D45" s="62"/>
      <c r="E45" s="63"/>
      <c r="F45" s="64"/>
      <c r="G45" s="266"/>
    </row>
    <row r="46" spans="1:8" ht="27" customHeight="1" x14ac:dyDescent="0.45">
      <c r="A46" s="144"/>
      <c r="B46" s="443" t="s">
        <v>104</v>
      </c>
      <c r="C46" s="444"/>
      <c r="D46" s="444"/>
      <c r="E46" s="444"/>
      <c r="F46" s="444"/>
      <c r="G46" s="445"/>
    </row>
    <row r="47" spans="1:8" ht="13.35" customHeight="1" x14ac:dyDescent="0.45">
      <c r="A47" s="144"/>
      <c r="B47" s="50" t="s">
        <v>105</v>
      </c>
      <c r="C47" s="155">
        <v>0</v>
      </c>
      <c r="D47" s="152"/>
      <c r="E47" s="161">
        <v>1000</v>
      </c>
      <c r="F47" s="36">
        <f>C47*E47</f>
        <v>0</v>
      </c>
      <c r="G47" s="268"/>
    </row>
    <row r="48" spans="1:8" ht="13.35" customHeight="1" x14ac:dyDescent="0.45">
      <c r="A48" s="144"/>
      <c r="B48" s="40" t="s">
        <v>326</v>
      </c>
      <c r="C48" s="155">
        <v>0</v>
      </c>
      <c r="D48" s="152"/>
      <c r="E48" s="161">
        <v>1500</v>
      </c>
      <c r="F48" s="36">
        <f>C48*E48</f>
        <v>0</v>
      </c>
      <c r="G48" s="268" t="s">
        <v>296</v>
      </c>
    </row>
    <row r="49" spans="1:10" s="60" customFormat="1" ht="6" customHeight="1" x14ac:dyDescent="0.45">
      <c r="A49" s="265"/>
      <c r="B49" s="61"/>
      <c r="C49" s="62"/>
      <c r="D49" s="62"/>
      <c r="E49" s="63"/>
      <c r="F49" s="64"/>
      <c r="G49" s="269"/>
    </row>
    <row r="50" spans="1:10" ht="27" customHeight="1" x14ac:dyDescent="0.45">
      <c r="A50" s="144"/>
      <c r="B50" s="443" t="s">
        <v>106</v>
      </c>
      <c r="C50" s="444"/>
      <c r="D50" s="444"/>
      <c r="E50" s="444"/>
      <c r="F50" s="449"/>
      <c r="G50" s="268" t="s">
        <v>107</v>
      </c>
    </row>
    <row r="51" spans="1:10" ht="39" customHeight="1" thickBot="1" x14ac:dyDescent="0.5">
      <c r="A51" s="270"/>
      <c r="B51" s="271" t="s">
        <v>108</v>
      </c>
      <c r="C51" s="256">
        <v>0</v>
      </c>
      <c r="D51" s="257"/>
      <c r="E51" s="272">
        <v>150</v>
      </c>
      <c r="F51" s="273">
        <f>C51*E51</f>
        <v>0</v>
      </c>
      <c r="G51" s="260" t="s">
        <v>109</v>
      </c>
    </row>
    <row r="52" spans="1:10" ht="9" customHeight="1" x14ac:dyDescent="0.45">
      <c r="A52" s="23"/>
      <c r="B52" s="23"/>
      <c r="C52" s="24"/>
      <c r="D52" s="24"/>
      <c r="E52" s="25"/>
      <c r="F52" s="26"/>
      <c r="G52" s="27"/>
    </row>
    <row r="53" spans="1:10" ht="13.15" customHeight="1" x14ac:dyDescent="0.45">
      <c r="A53" s="28"/>
      <c r="E53" s="12" t="s">
        <v>26</v>
      </c>
      <c r="F53" s="51">
        <f>SUM(F6:F51)</f>
        <v>12048.31</v>
      </c>
    </row>
    <row r="54" spans="1:10" s="23" customFormat="1" ht="16.149999999999999" customHeight="1" x14ac:dyDescent="0.45">
      <c r="A54" s="108"/>
      <c r="B54" s="107"/>
      <c r="C54" s="24"/>
      <c r="D54" s="24"/>
      <c r="E54" s="109"/>
      <c r="F54" s="110"/>
    </row>
    <row r="55" spans="1:10" s="23" customFormat="1" ht="18.399999999999999" customHeight="1" x14ac:dyDescent="0.45">
      <c r="A55" s="450" t="s">
        <v>291</v>
      </c>
      <c r="B55" s="450"/>
      <c r="C55" s="450"/>
      <c r="D55" s="450"/>
      <c r="E55" s="450"/>
      <c r="F55" s="450"/>
      <c r="G55" s="450"/>
    </row>
    <row r="56" spans="1:10" ht="9" customHeight="1" x14ac:dyDescent="0.45">
      <c r="A56" s="23"/>
      <c r="B56" s="107"/>
      <c r="C56" s="24"/>
      <c r="D56" s="24"/>
      <c r="E56" s="24"/>
      <c r="F56" s="26"/>
      <c r="G56" s="23"/>
    </row>
    <row r="57" spans="1:10" ht="39.6" customHeight="1" x14ac:dyDescent="0.45">
      <c r="A57" s="454" t="s">
        <v>341</v>
      </c>
      <c r="B57" s="454"/>
      <c r="C57" s="454"/>
      <c r="D57" s="454"/>
      <c r="E57" s="454"/>
      <c r="F57" s="454"/>
      <c r="G57" s="454"/>
      <c r="H57" s="17"/>
    </row>
    <row r="58" spans="1:10" s="179" customFormat="1" ht="45" customHeight="1" x14ac:dyDescent="0.45">
      <c r="A58" s="447"/>
      <c r="B58" s="447"/>
      <c r="C58" s="447"/>
      <c r="D58" s="447"/>
      <c r="E58" s="447"/>
      <c r="F58" s="447"/>
      <c r="G58" s="447"/>
      <c r="H58" s="223"/>
    </row>
    <row r="59" spans="1:10" ht="13.35" customHeight="1" x14ac:dyDescent="0.45">
      <c r="A59" s="204"/>
      <c r="B59" s="207"/>
      <c r="C59" s="228"/>
      <c r="D59" s="228"/>
      <c r="E59" s="228"/>
      <c r="F59" s="229"/>
      <c r="G59" s="204"/>
    </row>
    <row r="60" spans="1:10" ht="13.35" customHeight="1" x14ac:dyDescent="0.45">
      <c r="A60" s="455" t="s">
        <v>112</v>
      </c>
      <c r="B60" s="455"/>
      <c r="C60" s="455"/>
      <c r="D60" s="455"/>
      <c r="E60" s="455"/>
      <c r="F60" s="455"/>
      <c r="G60" s="230"/>
    </row>
    <row r="61" spans="1:10" ht="22.5" customHeight="1" thickBot="1" x14ac:dyDescent="0.5">
      <c r="A61" s="366"/>
      <c r="B61" s="366"/>
      <c r="C61" s="366"/>
      <c r="D61" s="366"/>
      <c r="E61" s="366"/>
      <c r="F61" s="366"/>
      <c r="G61" s="230"/>
    </row>
    <row r="62" spans="1:10" ht="12" thickBot="1" x14ac:dyDescent="0.5">
      <c r="A62" s="204"/>
      <c r="B62" s="348" t="s">
        <v>113</v>
      </c>
      <c r="C62" s="288" t="s">
        <v>114</v>
      </c>
      <c r="D62" s="349" t="s">
        <v>25</v>
      </c>
      <c r="E62" s="204"/>
      <c r="F62" s="204"/>
      <c r="G62" s="204"/>
      <c r="H62" s="23"/>
      <c r="I62" s="23"/>
      <c r="J62" s="23"/>
    </row>
    <row r="63" spans="1:10" x14ac:dyDescent="0.45">
      <c r="A63" s="204"/>
      <c r="B63" s="279" t="s">
        <v>277</v>
      </c>
      <c r="C63" s="278" t="s">
        <v>115</v>
      </c>
      <c r="D63" s="280">
        <v>99.99</v>
      </c>
      <c r="E63" s="204"/>
      <c r="F63" s="204"/>
      <c r="G63" s="204"/>
      <c r="H63" s="23"/>
      <c r="I63" s="23"/>
      <c r="J63" s="23"/>
    </row>
    <row r="64" spans="1:10" x14ac:dyDescent="0.45">
      <c r="A64" s="204"/>
      <c r="B64" s="281" t="s">
        <v>278</v>
      </c>
      <c r="C64" s="276" t="s">
        <v>115</v>
      </c>
      <c r="D64" s="282">
        <v>66.67</v>
      </c>
      <c r="E64" s="205"/>
      <c r="F64" s="204"/>
      <c r="G64" s="204"/>
      <c r="H64" s="30"/>
      <c r="I64" s="30"/>
      <c r="J64" s="30"/>
    </row>
    <row r="65" spans="1:10" x14ac:dyDescent="0.45">
      <c r="A65" s="204"/>
      <c r="B65" s="283" t="s">
        <v>116</v>
      </c>
      <c r="C65" s="277" t="s">
        <v>117</v>
      </c>
      <c r="D65" s="282">
        <v>3.99</v>
      </c>
      <c r="E65" s="206"/>
      <c r="F65" s="205"/>
      <c r="G65" s="204"/>
      <c r="H65" s="30"/>
      <c r="I65" s="30"/>
      <c r="J65" s="30"/>
    </row>
    <row r="66" spans="1:10" ht="12" thickBot="1" x14ac:dyDescent="0.5">
      <c r="A66" s="204"/>
      <c r="B66" s="284" t="s">
        <v>118</v>
      </c>
      <c r="C66" s="285" t="s">
        <v>119</v>
      </c>
      <c r="D66" s="286">
        <v>2.19</v>
      </c>
      <c r="E66" s="205"/>
      <c r="F66" s="205"/>
      <c r="G66" s="204"/>
      <c r="H66" s="30"/>
      <c r="I66" s="30"/>
      <c r="J66" s="30"/>
    </row>
    <row r="67" spans="1:10" ht="12" thickBot="1" x14ac:dyDescent="0.5">
      <c r="A67" s="204"/>
      <c r="B67" s="350" t="s">
        <v>120</v>
      </c>
      <c r="C67" s="80"/>
      <c r="D67" s="367">
        <f>SUM(D63:D66)</f>
        <v>172.84</v>
      </c>
      <c r="E67" s="204"/>
      <c r="F67" s="204"/>
      <c r="G67" s="204"/>
      <c r="H67" s="30"/>
      <c r="I67" s="30"/>
      <c r="J67" s="30"/>
    </row>
    <row r="68" spans="1:10" ht="13.15" customHeight="1" x14ac:dyDescent="0.45">
      <c r="A68" s="453" t="s">
        <v>397</v>
      </c>
      <c r="B68" s="453"/>
      <c r="C68" s="453"/>
      <c r="D68" s="453"/>
      <c r="E68" s="453"/>
      <c r="F68" s="453"/>
      <c r="G68" s="205"/>
      <c r="H68" s="30"/>
      <c r="I68" s="30"/>
      <c r="J68" s="30"/>
    </row>
    <row r="69" spans="1:10" ht="22.5" customHeight="1" x14ac:dyDescent="0.45">
      <c r="A69" s="204" t="s">
        <v>315</v>
      </c>
      <c r="B69" s="207"/>
      <c r="C69" s="228"/>
      <c r="D69" s="228"/>
      <c r="E69" s="228"/>
      <c r="F69" s="229"/>
      <c r="G69" s="204"/>
    </row>
    <row r="70" spans="1:10" ht="13.35" customHeight="1" x14ac:dyDescent="0.45">
      <c r="A70" s="448"/>
      <c r="B70" s="448"/>
      <c r="C70" s="448"/>
      <c r="D70" s="448"/>
      <c r="E70" s="448"/>
      <c r="F70" s="448"/>
      <c r="G70" s="448"/>
    </row>
    <row r="71" spans="1:10" ht="13.15" customHeight="1" x14ac:dyDescent="0.45">
      <c r="A71" s="452" t="s">
        <v>110</v>
      </c>
      <c r="B71" s="452"/>
      <c r="C71" s="228"/>
      <c r="D71" s="228"/>
      <c r="E71" s="228"/>
      <c r="F71" s="229"/>
      <c r="G71" s="204"/>
    </row>
    <row r="72" spans="1:10" ht="13.35" customHeight="1" x14ac:dyDescent="0.45">
      <c r="A72" s="447" t="s">
        <v>111</v>
      </c>
      <c r="B72" s="447"/>
      <c r="C72" s="447"/>
      <c r="D72" s="447"/>
      <c r="E72" s="447"/>
      <c r="F72" s="447"/>
      <c r="G72" s="447"/>
    </row>
    <row r="73" spans="1:10" ht="13.35" customHeight="1" x14ac:dyDescent="0.45">
      <c r="A73" s="446" t="s">
        <v>303</v>
      </c>
      <c r="B73" s="446"/>
      <c r="C73" s="446"/>
      <c r="D73" s="446"/>
      <c r="E73" s="446"/>
      <c r="F73" s="446"/>
      <c r="G73" s="446"/>
    </row>
    <row r="74" spans="1:10" ht="22.5" customHeight="1" x14ac:dyDescent="0.45">
      <c r="A74" s="451" t="s">
        <v>302</v>
      </c>
      <c r="B74" s="451"/>
      <c r="C74" s="451"/>
      <c r="D74" s="451"/>
      <c r="E74" s="451"/>
      <c r="F74" s="231"/>
      <c r="G74" s="231"/>
    </row>
    <row r="75" spans="1:10" ht="38.25" customHeight="1" x14ac:dyDescent="0.45">
      <c r="A75" s="446" t="s">
        <v>342</v>
      </c>
      <c r="B75" s="447"/>
      <c r="C75" s="447"/>
      <c r="D75" s="447"/>
      <c r="E75" s="447"/>
      <c r="F75" s="447"/>
      <c r="G75" s="447"/>
    </row>
    <row r="76" spans="1:10" x14ac:dyDescent="0.45">
      <c r="A76" s="320"/>
      <c r="B76" s="320"/>
      <c r="C76" s="321"/>
      <c r="D76" s="322"/>
      <c r="E76" s="322"/>
      <c r="F76" s="321"/>
      <c r="G76" s="323"/>
    </row>
    <row r="77" spans="1:10" x14ac:dyDescent="0.45">
      <c r="A77" s="31"/>
      <c r="B77" s="55"/>
      <c r="C77" s="32"/>
    </row>
    <row r="78" spans="1:10" x14ac:dyDescent="0.45">
      <c r="A78" s="31"/>
      <c r="B78" s="55"/>
      <c r="C78" s="32"/>
    </row>
  </sheetData>
  <sheetProtection insertRows="0"/>
  <protectedRanges>
    <protectedRange sqref="A31:G32" name="Plage3"/>
    <protectedRange sqref="C6:E30" name="Plage1"/>
    <protectedRange sqref="C36:E37 C40:E44 C47:E48 C51:E51" name="Plage2"/>
  </protectedRanges>
  <sortState xmlns:xlrd2="http://schemas.microsoft.com/office/spreadsheetml/2017/richdata2" ref="B75:C78">
    <sortCondition ref="B75:B78"/>
  </sortState>
  <mergeCells count="18">
    <mergeCell ref="A75:G75"/>
    <mergeCell ref="A70:G70"/>
    <mergeCell ref="B46:G46"/>
    <mergeCell ref="B50:F50"/>
    <mergeCell ref="A55:G55"/>
    <mergeCell ref="A74:E74"/>
    <mergeCell ref="A71:B71"/>
    <mergeCell ref="A72:G72"/>
    <mergeCell ref="A73:G73"/>
    <mergeCell ref="A58:G58"/>
    <mergeCell ref="A68:F68"/>
    <mergeCell ref="A57:G57"/>
    <mergeCell ref="A60:F60"/>
    <mergeCell ref="A1:G1"/>
    <mergeCell ref="A3:G3"/>
    <mergeCell ref="E34:G34"/>
    <mergeCell ref="B35:G35"/>
    <mergeCell ref="B39:G39"/>
  </mergeCells>
  <dataValidations count="2">
    <dataValidation operator="greaterThanOrEqual" allowBlank="1" showInputMessage="1" showErrorMessage="1" sqref="C53:C54" xr:uid="{F89E3949-0BF1-44DB-BAB7-9C8DDBAEFA05}"/>
    <dataValidation allowBlank="1" sqref="D34" xr:uid="{466DDE15-8AD0-4113-A7BC-B66B9468109E}"/>
  </dataValidations>
  <pageMargins left="0.19685039370078741" right="0.19685039370078741" top="0.59055118110236227" bottom="0.59055118110236227" header="0.31496062992125984" footer="0.31496062992125984"/>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4"/>
  <dimension ref="A1:U88"/>
  <sheetViews>
    <sheetView tabSelected="1" topLeftCell="A14" zoomScale="136" zoomScaleNormal="136" workbookViewId="0">
      <selection activeCell="B33" sqref="B33"/>
    </sheetView>
  </sheetViews>
  <sheetFormatPr baseColWidth="10" defaultColWidth="8.86328125" defaultRowHeight="11.65" x14ac:dyDescent="0.45"/>
  <cols>
    <col min="1" max="1" width="3.3984375" style="14" customWidth="1"/>
    <col min="2" max="2" width="52.59765625" style="179" customWidth="1"/>
    <col min="3" max="3" width="13.265625" style="15" customWidth="1"/>
    <col min="4" max="5" width="14.59765625" style="15" customWidth="1"/>
    <col min="6" max="6" width="24.265625" style="16" customWidth="1"/>
    <col min="7" max="7" width="33.1328125" style="14" customWidth="1"/>
    <col min="8" max="10" width="8.59765625" style="14" customWidth="1"/>
    <col min="11" max="11" width="10.265625" style="14" bestFit="1" customWidth="1"/>
    <col min="12" max="16384" width="8.86328125" style="14"/>
  </cols>
  <sheetData>
    <row r="1" spans="1:21" ht="18.75" x14ac:dyDescent="0.45">
      <c r="A1" s="438" t="s">
        <v>121</v>
      </c>
      <c r="B1" s="438"/>
      <c r="C1" s="438"/>
      <c r="D1" s="438"/>
      <c r="E1" s="438"/>
      <c r="F1" s="438"/>
      <c r="G1" s="438"/>
      <c r="H1" s="438"/>
      <c r="I1" s="438"/>
      <c r="J1" s="438"/>
    </row>
    <row r="2" spans="1:21" ht="10.15" customHeight="1" x14ac:dyDescent="0.45">
      <c r="A2" s="193"/>
      <c r="B2" s="193"/>
      <c r="C2" s="193"/>
      <c r="D2" s="193"/>
      <c r="E2" s="193"/>
      <c r="F2" s="193"/>
      <c r="G2" s="193"/>
      <c r="H2" s="17"/>
    </row>
    <row r="3" spans="1:21" ht="72.75" customHeight="1" x14ac:dyDescent="0.45">
      <c r="A3" s="439" t="s">
        <v>313</v>
      </c>
      <c r="B3" s="439"/>
      <c r="C3" s="439"/>
      <c r="D3" s="439"/>
      <c r="E3" s="439"/>
      <c r="F3" s="439"/>
      <c r="G3" s="439"/>
      <c r="H3" s="439"/>
      <c r="I3" s="439"/>
      <c r="J3" s="439"/>
    </row>
    <row r="4" spans="1:21" ht="10.15" customHeight="1" thickBot="1" x14ac:dyDescent="0.5">
      <c r="A4" s="178"/>
      <c r="B4" s="178"/>
      <c r="C4" s="178"/>
      <c r="D4" s="178"/>
      <c r="E4" s="178"/>
      <c r="F4" s="178"/>
      <c r="G4" s="178"/>
    </row>
    <row r="5" spans="1:21" ht="21" customHeight="1" thickBot="1" x14ac:dyDescent="0.5">
      <c r="A5" s="392" t="s">
        <v>22</v>
      </c>
      <c r="B5" s="396"/>
      <c r="C5" s="77" t="s">
        <v>23</v>
      </c>
      <c r="D5" s="77" t="s">
        <v>24</v>
      </c>
      <c r="E5" s="77" t="s">
        <v>25</v>
      </c>
      <c r="F5" s="78" t="s">
        <v>26</v>
      </c>
      <c r="G5" s="470" t="s">
        <v>27</v>
      </c>
      <c r="H5" s="470"/>
      <c r="I5" s="470"/>
      <c r="J5" s="471"/>
      <c r="M5" s="29"/>
    </row>
    <row r="6" spans="1:21" ht="13.35" customHeight="1" x14ac:dyDescent="0.45">
      <c r="A6" s="393"/>
      <c r="B6" s="397" t="s">
        <v>122</v>
      </c>
      <c r="C6" s="164">
        <v>1</v>
      </c>
      <c r="D6" s="150"/>
      <c r="E6" s="163">
        <v>932.18</v>
      </c>
      <c r="F6" s="59">
        <f>C6*E6</f>
        <v>932.18</v>
      </c>
      <c r="G6" s="472" t="s">
        <v>247</v>
      </c>
      <c r="H6" s="472"/>
      <c r="I6" s="472"/>
      <c r="J6" s="473"/>
      <c r="M6" s="29"/>
      <c r="U6" s="29" t="s">
        <v>123</v>
      </c>
    </row>
    <row r="7" spans="1:21" ht="13.35" customHeight="1" x14ac:dyDescent="0.45">
      <c r="A7" s="394"/>
      <c r="B7" s="398" t="s">
        <v>124</v>
      </c>
      <c r="C7" s="155">
        <v>1</v>
      </c>
      <c r="D7" s="159" t="s">
        <v>62</v>
      </c>
      <c r="E7" s="161">
        <v>89.5</v>
      </c>
      <c r="F7" s="36">
        <f t="shared" ref="F7:F31" si="0">C7*E7</f>
        <v>89.5</v>
      </c>
      <c r="G7" s="503" t="s">
        <v>125</v>
      </c>
      <c r="H7" s="503"/>
      <c r="I7" s="503"/>
      <c r="J7" s="504"/>
    </row>
    <row r="8" spans="1:21" ht="27" customHeight="1" x14ac:dyDescent="0.45">
      <c r="A8" s="394"/>
      <c r="B8" s="399" t="s">
        <v>292</v>
      </c>
      <c r="C8" s="155">
        <v>1</v>
      </c>
      <c r="D8" s="152"/>
      <c r="E8" s="161">
        <v>145</v>
      </c>
      <c r="F8" s="36">
        <f t="shared" si="0"/>
        <v>145</v>
      </c>
      <c r="G8" s="476" t="s">
        <v>380</v>
      </c>
      <c r="H8" s="476"/>
      <c r="I8" s="476"/>
      <c r="J8" s="477"/>
    </row>
    <row r="9" spans="1:21" ht="13.35" customHeight="1" x14ac:dyDescent="0.45">
      <c r="A9" s="394"/>
      <c r="B9" s="399" t="s">
        <v>126</v>
      </c>
      <c r="C9" s="155">
        <v>1</v>
      </c>
      <c r="D9" s="152"/>
      <c r="E9" s="161">
        <v>700</v>
      </c>
      <c r="F9" s="36">
        <f t="shared" si="0"/>
        <v>700</v>
      </c>
      <c r="G9" s="474"/>
      <c r="H9" s="474"/>
      <c r="I9" s="474"/>
      <c r="J9" s="475"/>
    </row>
    <row r="10" spans="1:21" ht="52.5" customHeight="1" x14ac:dyDescent="0.45">
      <c r="A10" s="394"/>
      <c r="B10" s="399" t="s">
        <v>127</v>
      </c>
      <c r="C10" s="155">
        <v>1</v>
      </c>
      <c r="D10" s="152"/>
      <c r="E10" s="161">
        <v>300</v>
      </c>
      <c r="F10" s="36">
        <f t="shared" si="0"/>
        <v>300</v>
      </c>
      <c r="G10" s="476" t="s">
        <v>381</v>
      </c>
      <c r="H10" s="476"/>
      <c r="I10" s="476"/>
      <c r="J10" s="477"/>
    </row>
    <row r="11" spans="1:21" ht="26.1" customHeight="1" x14ac:dyDescent="0.45">
      <c r="A11" s="394"/>
      <c r="B11" s="399" t="s">
        <v>128</v>
      </c>
      <c r="C11" s="155">
        <v>1</v>
      </c>
      <c r="D11" s="152"/>
      <c r="E11" s="161">
        <v>400</v>
      </c>
      <c r="F11" s="36">
        <f t="shared" si="0"/>
        <v>400</v>
      </c>
      <c r="G11" s="476" t="s">
        <v>297</v>
      </c>
      <c r="H11" s="476"/>
      <c r="I11" s="476"/>
      <c r="J11" s="477"/>
    </row>
    <row r="12" spans="1:21" ht="13.5" customHeight="1" x14ac:dyDescent="0.45">
      <c r="B12" s="399" t="s">
        <v>129</v>
      </c>
      <c r="C12" s="155">
        <v>3</v>
      </c>
      <c r="D12" s="152"/>
      <c r="E12" s="161">
        <v>18</v>
      </c>
      <c r="F12" s="36">
        <f t="shared" si="0"/>
        <v>54</v>
      </c>
      <c r="G12" s="476" t="s">
        <v>130</v>
      </c>
      <c r="H12" s="476"/>
      <c r="I12" s="476"/>
      <c r="J12" s="477"/>
    </row>
    <row r="13" spans="1:21" ht="14.1" customHeight="1" x14ac:dyDescent="0.45">
      <c r="A13" s="394"/>
      <c r="B13" s="399" t="s">
        <v>131</v>
      </c>
      <c r="C13" s="155">
        <v>6</v>
      </c>
      <c r="D13" s="152"/>
      <c r="E13" s="161">
        <v>5.55</v>
      </c>
      <c r="F13" s="36">
        <f t="shared" si="0"/>
        <v>33.299999999999997</v>
      </c>
      <c r="G13" s="476" t="s">
        <v>249</v>
      </c>
      <c r="H13" s="476"/>
      <c r="I13" s="476"/>
      <c r="J13" s="477"/>
    </row>
    <row r="14" spans="1:21" ht="14.1" customHeight="1" x14ac:dyDescent="0.45">
      <c r="A14" s="394"/>
      <c r="B14" s="399" t="s">
        <v>132</v>
      </c>
      <c r="C14" s="155">
        <v>2</v>
      </c>
      <c r="D14" s="152"/>
      <c r="E14" s="161">
        <v>5.5</v>
      </c>
      <c r="F14" s="36">
        <f t="shared" si="0"/>
        <v>11</v>
      </c>
      <c r="G14" s="474"/>
      <c r="H14" s="474"/>
      <c r="I14" s="474"/>
      <c r="J14" s="475"/>
    </row>
    <row r="15" spans="1:21" ht="14.1" customHeight="1" x14ac:dyDescent="0.45">
      <c r="A15" s="394"/>
      <c r="B15" s="399" t="s">
        <v>133</v>
      </c>
      <c r="C15" s="155">
        <v>2</v>
      </c>
      <c r="D15" s="152"/>
      <c r="E15" s="161">
        <v>22</v>
      </c>
      <c r="F15" s="36">
        <f t="shared" si="0"/>
        <v>44</v>
      </c>
      <c r="G15" s="474"/>
      <c r="H15" s="474"/>
      <c r="I15" s="474"/>
      <c r="J15" s="475"/>
    </row>
    <row r="16" spans="1:21" ht="26.45" customHeight="1" x14ac:dyDescent="0.45">
      <c r="A16" s="394"/>
      <c r="B16" s="399" t="s">
        <v>134</v>
      </c>
      <c r="C16" s="155">
        <v>6</v>
      </c>
      <c r="D16" s="152" t="s">
        <v>135</v>
      </c>
      <c r="E16" s="161">
        <f>J64</f>
        <v>42.330000000000005</v>
      </c>
      <c r="F16" s="36">
        <f t="shared" si="0"/>
        <v>253.98000000000002</v>
      </c>
      <c r="G16" s="496" t="s">
        <v>323</v>
      </c>
      <c r="H16" s="496"/>
      <c r="I16" s="496"/>
      <c r="J16" s="497"/>
    </row>
    <row r="17" spans="1:12" ht="26.45" customHeight="1" x14ac:dyDescent="0.45">
      <c r="A17" s="394"/>
      <c r="B17" s="399" t="s">
        <v>343</v>
      </c>
      <c r="C17" s="155">
        <v>2</v>
      </c>
      <c r="D17" s="152" t="s">
        <v>136</v>
      </c>
      <c r="E17" s="161">
        <f>J64</f>
        <v>42.330000000000005</v>
      </c>
      <c r="F17" s="36">
        <f t="shared" si="0"/>
        <v>84.660000000000011</v>
      </c>
      <c r="G17" s="476" t="s">
        <v>137</v>
      </c>
      <c r="H17" s="476"/>
      <c r="I17" s="476"/>
      <c r="J17" s="477"/>
    </row>
    <row r="18" spans="1:12" s="17" customFormat="1" ht="26.45" customHeight="1" x14ac:dyDescent="0.45">
      <c r="A18" s="395"/>
      <c r="B18" s="400" t="s">
        <v>344</v>
      </c>
      <c r="C18" s="165"/>
      <c r="D18" s="166"/>
      <c r="E18" s="167"/>
      <c r="F18" s="36">
        <f t="shared" si="0"/>
        <v>0</v>
      </c>
      <c r="G18" s="503" t="s">
        <v>138</v>
      </c>
      <c r="H18" s="503"/>
      <c r="I18" s="503"/>
      <c r="J18" s="504"/>
    </row>
    <row r="19" spans="1:12" s="17" customFormat="1" ht="14.1" customHeight="1" x14ac:dyDescent="0.45">
      <c r="A19" s="395"/>
      <c r="B19" s="401" t="s">
        <v>139</v>
      </c>
      <c r="C19" s="369">
        <v>1</v>
      </c>
      <c r="D19" s="371"/>
      <c r="E19" s="370">
        <v>54.98</v>
      </c>
      <c r="F19" s="36">
        <f t="shared" si="0"/>
        <v>54.98</v>
      </c>
      <c r="G19" s="505"/>
      <c r="H19" s="505"/>
      <c r="I19" s="505"/>
      <c r="J19" s="506"/>
    </row>
    <row r="20" spans="1:12" s="17" customFormat="1" ht="36" customHeight="1" x14ac:dyDescent="0.45">
      <c r="A20" s="488"/>
      <c r="B20" s="486" t="s">
        <v>345</v>
      </c>
      <c r="C20" s="484">
        <v>1</v>
      </c>
      <c r="D20" s="492"/>
      <c r="E20" s="490">
        <v>500</v>
      </c>
      <c r="F20" s="468">
        <f t="shared" si="0"/>
        <v>500</v>
      </c>
      <c r="G20" s="481" t="s">
        <v>316</v>
      </c>
      <c r="H20" s="482"/>
      <c r="I20" s="482"/>
      <c r="J20" s="483"/>
    </row>
    <row r="21" spans="1:12" s="17" customFormat="1" ht="26.45" customHeight="1" x14ac:dyDescent="0.45">
      <c r="A21" s="489"/>
      <c r="B21" s="487"/>
      <c r="C21" s="485"/>
      <c r="D21" s="493"/>
      <c r="E21" s="491"/>
      <c r="F21" s="469"/>
      <c r="G21" s="478" t="s">
        <v>248</v>
      </c>
      <c r="H21" s="479"/>
      <c r="I21" s="479"/>
      <c r="J21" s="480"/>
    </row>
    <row r="22" spans="1:12" ht="48.75" customHeight="1" x14ac:dyDescent="0.45">
      <c r="A22" s="394"/>
      <c r="B22" s="144" t="s">
        <v>140</v>
      </c>
      <c r="C22" s="155">
        <v>1</v>
      </c>
      <c r="D22" s="152"/>
      <c r="E22" s="161">
        <v>900</v>
      </c>
      <c r="F22" s="36">
        <f t="shared" si="0"/>
        <v>900</v>
      </c>
      <c r="G22" s="494" t="s">
        <v>382</v>
      </c>
      <c r="H22" s="494"/>
      <c r="I22" s="494"/>
      <c r="J22" s="495"/>
    </row>
    <row r="23" spans="1:12" ht="13.35" customHeight="1" x14ac:dyDescent="0.45">
      <c r="A23" s="394"/>
      <c r="B23" s="398" t="s">
        <v>141</v>
      </c>
      <c r="C23" s="155">
        <v>1</v>
      </c>
      <c r="D23" s="152" t="s">
        <v>142</v>
      </c>
      <c r="E23" s="161">
        <v>34.17</v>
      </c>
      <c r="F23" s="36">
        <f t="shared" si="0"/>
        <v>34.17</v>
      </c>
      <c r="G23" s="476" t="s">
        <v>143</v>
      </c>
      <c r="H23" s="476"/>
      <c r="I23" s="476"/>
      <c r="J23" s="477"/>
    </row>
    <row r="24" spans="1:12" ht="26.45" customHeight="1" x14ac:dyDescent="0.45">
      <c r="A24" s="394"/>
      <c r="B24" s="144" t="s">
        <v>144</v>
      </c>
      <c r="C24" s="155">
        <v>2</v>
      </c>
      <c r="D24" s="152" t="s">
        <v>145</v>
      </c>
      <c r="E24" s="161">
        <v>245</v>
      </c>
      <c r="F24" s="36">
        <f t="shared" si="0"/>
        <v>490</v>
      </c>
      <c r="G24" s="476" t="s">
        <v>146</v>
      </c>
      <c r="H24" s="476"/>
      <c r="I24" s="476"/>
      <c r="J24" s="477"/>
    </row>
    <row r="25" spans="1:12" ht="65.650000000000006" customHeight="1" x14ac:dyDescent="0.45">
      <c r="A25" s="394"/>
      <c r="B25" s="144" t="s">
        <v>147</v>
      </c>
      <c r="C25" s="155">
        <v>2</v>
      </c>
      <c r="D25" s="152"/>
      <c r="E25" s="161">
        <v>190</v>
      </c>
      <c r="F25" s="36">
        <f t="shared" si="0"/>
        <v>380</v>
      </c>
      <c r="G25" s="496" t="s">
        <v>383</v>
      </c>
      <c r="H25" s="496"/>
      <c r="I25" s="496"/>
      <c r="J25" s="497"/>
      <c r="L25" s="29"/>
    </row>
    <row r="26" spans="1:12" ht="27" customHeight="1" x14ac:dyDescent="0.45">
      <c r="A26" s="394"/>
      <c r="B26" s="398" t="s">
        <v>148</v>
      </c>
      <c r="C26" s="155">
        <v>1</v>
      </c>
      <c r="D26" s="152"/>
      <c r="E26" s="161">
        <v>715</v>
      </c>
      <c r="F26" s="36">
        <f t="shared" si="0"/>
        <v>715</v>
      </c>
      <c r="G26" s="476" t="s">
        <v>384</v>
      </c>
      <c r="H26" s="476"/>
      <c r="I26" s="476"/>
      <c r="J26" s="477"/>
      <c r="L26" s="29"/>
    </row>
    <row r="27" spans="1:12" ht="14.1" customHeight="1" x14ac:dyDescent="0.45">
      <c r="A27" s="394"/>
      <c r="B27" s="398" t="s">
        <v>149</v>
      </c>
      <c r="C27" s="155">
        <v>1</v>
      </c>
      <c r="D27" s="152"/>
      <c r="E27" s="161">
        <v>20</v>
      </c>
      <c r="F27" s="36">
        <f t="shared" si="0"/>
        <v>20</v>
      </c>
      <c r="G27" s="474"/>
      <c r="H27" s="474"/>
      <c r="I27" s="474"/>
      <c r="J27" s="475"/>
    </row>
    <row r="28" spans="1:12" ht="35.25" customHeight="1" x14ac:dyDescent="0.45">
      <c r="A28" s="394"/>
      <c r="B28" s="398" t="s">
        <v>298</v>
      </c>
      <c r="C28" s="155">
        <v>0</v>
      </c>
      <c r="D28" s="152"/>
      <c r="E28" s="161">
        <v>629.95000000000005</v>
      </c>
      <c r="F28" s="36">
        <f t="shared" si="0"/>
        <v>0</v>
      </c>
      <c r="G28" s="496" t="s">
        <v>324</v>
      </c>
      <c r="H28" s="496"/>
      <c r="I28" s="496"/>
      <c r="J28" s="497"/>
    </row>
    <row r="29" spans="1:12" ht="27" customHeight="1" x14ac:dyDescent="0.45">
      <c r="A29" s="394"/>
      <c r="B29" s="398" t="s">
        <v>279</v>
      </c>
      <c r="C29" s="155">
        <v>0</v>
      </c>
      <c r="D29" s="159"/>
      <c r="E29" s="161">
        <v>29.99</v>
      </c>
      <c r="F29" s="36">
        <f t="shared" si="0"/>
        <v>0</v>
      </c>
      <c r="G29" s="503" t="s">
        <v>150</v>
      </c>
      <c r="H29" s="503"/>
      <c r="I29" s="503"/>
      <c r="J29" s="504"/>
    </row>
    <row r="30" spans="1:12" ht="27" customHeight="1" x14ac:dyDescent="0.45">
      <c r="A30" s="394"/>
      <c r="B30" s="398" t="s">
        <v>256</v>
      </c>
      <c r="C30" s="155">
        <v>0</v>
      </c>
      <c r="D30" s="159"/>
      <c r="E30" s="161">
        <v>59.99</v>
      </c>
      <c r="F30" s="36">
        <f t="shared" si="0"/>
        <v>0</v>
      </c>
      <c r="G30" s="503"/>
      <c r="H30" s="503"/>
      <c r="I30" s="503"/>
      <c r="J30" s="504"/>
    </row>
    <row r="31" spans="1:12" ht="14.1" customHeight="1" x14ac:dyDescent="0.45">
      <c r="A31" s="394"/>
      <c r="B31" s="144" t="s">
        <v>151</v>
      </c>
      <c r="C31" s="155">
        <v>1</v>
      </c>
      <c r="D31" s="152"/>
      <c r="E31" s="161">
        <v>300</v>
      </c>
      <c r="F31" s="36">
        <f t="shared" si="0"/>
        <v>300</v>
      </c>
      <c r="G31" s="474" t="s">
        <v>250</v>
      </c>
      <c r="H31" s="474"/>
      <c r="I31" s="474"/>
      <c r="J31" s="475"/>
    </row>
    <row r="32" spans="1:12" ht="52.9" customHeight="1" x14ac:dyDescent="0.45">
      <c r="A32" s="394"/>
      <c r="B32" s="144" t="s">
        <v>152</v>
      </c>
      <c r="C32" s="155">
        <v>1</v>
      </c>
      <c r="D32" s="152"/>
      <c r="E32" s="161">
        <v>4000</v>
      </c>
      <c r="F32" s="36">
        <f t="shared" ref="F32" si="1">C32*E32</f>
        <v>4000</v>
      </c>
      <c r="G32" s="476" t="s">
        <v>153</v>
      </c>
      <c r="H32" s="476"/>
      <c r="I32" s="476"/>
      <c r="J32" s="477"/>
    </row>
    <row r="33" spans="1:10" ht="17.75" customHeight="1" x14ac:dyDescent="0.45">
      <c r="A33" s="394"/>
      <c r="B33" s="420"/>
      <c r="C33" s="415"/>
      <c r="D33" s="410"/>
      <c r="E33" s="411"/>
      <c r="F33" s="418"/>
      <c r="G33" s="474"/>
      <c r="H33" s="474"/>
      <c r="I33" s="474"/>
      <c r="J33" s="475"/>
    </row>
    <row r="34" spans="1:10" ht="18" customHeight="1" thickBot="1" x14ac:dyDescent="0.5">
      <c r="A34" s="394"/>
      <c r="B34" s="402"/>
      <c r="C34" s="256"/>
      <c r="D34" s="257"/>
      <c r="E34" s="403"/>
      <c r="F34" s="259"/>
      <c r="G34" s="501"/>
      <c r="H34" s="501"/>
      <c r="I34" s="501"/>
      <c r="J34" s="502"/>
    </row>
    <row r="35" spans="1:10" ht="9" customHeight="1" x14ac:dyDescent="0.45">
      <c r="B35" s="20"/>
      <c r="E35" s="22"/>
      <c r="F35" s="44"/>
      <c r="G35" s="20"/>
      <c r="H35" s="17"/>
    </row>
    <row r="36" spans="1:10" ht="13.15" customHeight="1" x14ac:dyDescent="0.45">
      <c r="E36" s="43" t="s">
        <v>26</v>
      </c>
      <c r="F36" s="79">
        <f>SUM(F6:F35)</f>
        <v>10441.77</v>
      </c>
    </row>
    <row r="37" spans="1:10" ht="16.149999999999999" customHeight="1" x14ac:dyDescent="0.45">
      <c r="E37" s="111"/>
      <c r="F37" s="112"/>
    </row>
    <row r="38" spans="1:10" ht="18.75" x14ac:dyDescent="0.45">
      <c r="A38" s="500" t="s">
        <v>291</v>
      </c>
      <c r="B38" s="500"/>
      <c r="C38" s="500"/>
      <c r="D38" s="500"/>
      <c r="E38" s="500"/>
      <c r="F38" s="500"/>
      <c r="G38" s="500"/>
      <c r="H38" s="500"/>
      <c r="I38" s="500"/>
      <c r="J38" s="500"/>
    </row>
    <row r="39" spans="1:10" ht="9" customHeight="1" x14ac:dyDescent="0.45"/>
    <row r="40" spans="1:10" ht="13.35" customHeight="1" x14ac:dyDescent="0.45">
      <c r="A40" s="456" t="s">
        <v>320</v>
      </c>
      <c r="B40" s="456"/>
      <c r="C40" s="456"/>
      <c r="D40" s="456"/>
      <c r="E40" s="456"/>
      <c r="F40" s="456"/>
      <c r="G40" s="456"/>
      <c r="H40" s="456"/>
      <c r="I40" s="456"/>
      <c r="J40" s="456"/>
    </row>
    <row r="41" spans="1:10" ht="22.5" customHeight="1" x14ac:dyDescent="0.45">
      <c r="A41" s="227"/>
      <c r="B41" s="210"/>
      <c r="C41" s="210"/>
      <c r="D41" s="210"/>
      <c r="E41" s="209"/>
      <c r="F41" s="209"/>
      <c r="G41" s="499"/>
      <c r="H41" s="499"/>
      <c r="I41" s="499"/>
      <c r="J41" s="499"/>
    </row>
    <row r="42" spans="1:10" ht="13.35" customHeight="1" x14ac:dyDescent="0.45">
      <c r="A42" s="227"/>
      <c r="B42" s="210"/>
      <c r="C42" s="210"/>
      <c r="D42" s="210"/>
      <c r="E42" s="209"/>
      <c r="F42" s="209"/>
      <c r="G42" s="499"/>
      <c r="H42" s="499"/>
      <c r="I42" s="499"/>
      <c r="J42" s="499"/>
    </row>
    <row r="43" spans="1:10" ht="13.15" customHeight="1" x14ac:dyDescent="0.45">
      <c r="A43" s="227" t="s">
        <v>321</v>
      </c>
      <c r="B43" s="227"/>
      <c r="C43" s="227"/>
      <c r="D43" s="227"/>
      <c r="E43" s="227"/>
      <c r="F43" s="227"/>
      <c r="G43" s="498"/>
      <c r="H43" s="498"/>
      <c r="I43" s="498"/>
      <c r="J43" s="498"/>
    </row>
    <row r="44" spans="1:10" ht="148.9" customHeight="1" x14ac:dyDescent="0.45">
      <c r="A44" s="227"/>
      <c r="B44" s="209"/>
      <c r="C44" s="202"/>
      <c r="D44" s="202"/>
      <c r="E44" s="202"/>
      <c r="F44" s="203"/>
      <c r="G44" s="498"/>
      <c r="H44" s="498"/>
      <c r="I44" s="498"/>
      <c r="J44" s="498"/>
    </row>
    <row r="45" spans="1:10" ht="13.35" customHeight="1" x14ac:dyDescent="0.45">
      <c r="A45" s="227"/>
      <c r="B45" s="209"/>
      <c r="C45" s="202"/>
      <c r="D45" s="202"/>
      <c r="E45" s="202"/>
      <c r="F45" s="203"/>
      <c r="G45" s="498"/>
      <c r="H45" s="498"/>
      <c r="I45" s="498"/>
      <c r="J45" s="498"/>
    </row>
    <row r="46" spans="1:10" ht="13.15" customHeight="1" x14ac:dyDescent="0.45">
      <c r="A46" s="456" t="s">
        <v>318</v>
      </c>
      <c r="B46" s="456"/>
      <c r="C46" s="456"/>
      <c r="D46" s="202"/>
      <c r="E46" s="202"/>
      <c r="F46" s="203"/>
      <c r="G46" s="498"/>
      <c r="H46" s="498"/>
      <c r="I46" s="498"/>
      <c r="J46" s="498"/>
    </row>
    <row r="47" spans="1:10" ht="22.5" customHeight="1" thickBot="1" x14ac:dyDescent="0.5">
      <c r="A47" s="389"/>
      <c r="B47" s="389"/>
      <c r="C47" s="202"/>
      <c r="D47" s="202"/>
      <c r="E47" s="202"/>
      <c r="F47" s="203"/>
      <c r="G47" s="498"/>
      <c r="H47" s="498"/>
      <c r="I47" s="498"/>
      <c r="J47" s="498"/>
    </row>
    <row r="48" spans="1:10" ht="30" customHeight="1" thickBot="1" x14ac:dyDescent="0.5">
      <c r="A48" s="227"/>
      <c r="B48" s="287" t="s">
        <v>154</v>
      </c>
      <c r="C48" s="466" t="s">
        <v>114</v>
      </c>
      <c r="D48" s="467"/>
      <c r="E48" s="289" t="s">
        <v>251</v>
      </c>
      <c r="F48" s="290"/>
      <c r="G48" s="290"/>
      <c r="H48" s="290"/>
      <c r="I48" s="290"/>
      <c r="J48" s="291"/>
    </row>
    <row r="49" spans="1:11" ht="16.149999999999999" customHeight="1" x14ac:dyDescent="0.45">
      <c r="A49" s="227"/>
      <c r="B49" s="390" t="s">
        <v>346</v>
      </c>
      <c r="C49" s="381"/>
      <c r="D49" s="381"/>
      <c r="E49" s="381"/>
      <c r="F49" s="381"/>
      <c r="G49" s="381"/>
      <c r="H49" s="381"/>
      <c r="I49" s="381"/>
      <c r="J49" s="391"/>
    </row>
    <row r="50" spans="1:11" ht="36" customHeight="1" x14ac:dyDescent="0.45">
      <c r="A50" s="227"/>
      <c r="B50" s="293"/>
      <c r="C50" s="459" t="s">
        <v>155</v>
      </c>
      <c r="D50" s="294" t="s">
        <v>156</v>
      </c>
      <c r="E50" s="295">
        <v>12</v>
      </c>
      <c r="F50" s="379"/>
      <c r="G50" s="387"/>
      <c r="H50" s="296"/>
      <c r="I50" s="296"/>
      <c r="J50" s="297"/>
      <c r="K50" s="19"/>
    </row>
    <row r="51" spans="1:11" ht="36" customHeight="1" x14ac:dyDescent="0.45">
      <c r="A51" s="227"/>
      <c r="B51" s="298"/>
      <c r="C51" s="460"/>
      <c r="D51" s="294" t="s">
        <v>280</v>
      </c>
      <c r="E51" s="295">
        <v>6</v>
      </c>
      <c r="F51" s="380"/>
      <c r="G51" s="296"/>
      <c r="H51" s="296"/>
      <c r="I51" s="296"/>
      <c r="J51" s="297"/>
      <c r="K51" s="19"/>
    </row>
    <row r="52" spans="1:11" ht="28.35" customHeight="1" x14ac:dyDescent="0.45">
      <c r="A52" s="227"/>
      <c r="B52" s="298"/>
      <c r="C52" s="461"/>
      <c r="D52" s="294" t="s">
        <v>282</v>
      </c>
      <c r="E52" s="295">
        <v>5</v>
      </c>
      <c r="F52" s="380"/>
      <c r="G52" s="296"/>
      <c r="H52" s="296"/>
      <c r="I52" s="296"/>
      <c r="J52" s="297"/>
      <c r="K52" s="19"/>
    </row>
    <row r="53" spans="1:11" ht="28.35" customHeight="1" x14ac:dyDescent="0.45">
      <c r="A53" s="227"/>
      <c r="B53" s="298"/>
      <c r="C53" s="368" t="s">
        <v>157</v>
      </c>
      <c r="D53" s="299" t="s">
        <v>281</v>
      </c>
      <c r="E53" s="300">
        <v>4</v>
      </c>
      <c r="F53" s="379"/>
      <c r="G53" s="387"/>
      <c r="H53" s="296"/>
      <c r="I53" s="296"/>
      <c r="J53" s="297"/>
      <c r="K53" s="19"/>
    </row>
    <row r="54" spans="1:11" ht="16.149999999999999" customHeight="1" x14ac:dyDescent="0.45">
      <c r="A54" s="227"/>
      <c r="B54" s="382" t="s">
        <v>347</v>
      </c>
      <c r="C54" s="383"/>
      <c r="D54" s="383"/>
      <c r="E54" s="383"/>
      <c r="F54" s="383"/>
      <c r="G54" s="383"/>
      <c r="H54" s="383"/>
      <c r="I54" s="383"/>
      <c r="J54" s="384"/>
      <c r="K54" s="19"/>
    </row>
    <row r="55" spans="1:11" ht="36" customHeight="1" x14ac:dyDescent="0.45">
      <c r="A55" s="227"/>
      <c r="B55" s="298"/>
      <c r="C55" s="459" t="s">
        <v>155</v>
      </c>
      <c r="D55" s="294" t="s">
        <v>158</v>
      </c>
      <c r="E55" s="295">
        <v>18</v>
      </c>
      <c r="F55" s="380"/>
      <c r="G55" s="296"/>
      <c r="H55" s="296"/>
      <c r="I55" s="296"/>
      <c r="J55" s="297"/>
      <c r="K55" s="19"/>
    </row>
    <row r="56" spans="1:11" ht="36" customHeight="1" x14ac:dyDescent="0.45">
      <c r="A56" s="227"/>
      <c r="B56" s="298"/>
      <c r="C56" s="460"/>
      <c r="D56" s="294" t="s">
        <v>280</v>
      </c>
      <c r="E56" s="295">
        <v>6</v>
      </c>
      <c r="F56" s="380"/>
      <c r="G56" s="296"/>
      <c r="H56" s="296"/>
      <c r="I56" s="296"/>
      <c r="J56" s="297"/>
      <c r="K56" s="19"/>
    </row>
    <row r="57" spans="1:11" ht="28.35" customHeight="1" x14ac:dyDescent="0.45">
      <c r="A57" s="227"/>
      <c r="B57" s="298"/>
      <c r="C57" s="461"/>
      <c r="D57" s="294" t="s">
        <v>283</v>
      </c>
      <c r="E57" s="295">
        <v>7</v>
      </c>
      <c r="F57" s="380"/>
      <c r="G57" s="296"/>
      <c r="H57" s="296"/>
      <c r="I57" s="296"/>
      <c r="J57" s="297"/>
      <c r="K57" s="19"/>
    </row>
    <row r="58" spans="1:11" ht="28.35" customHeight="1" x14ac:dyDescent="0.45">
      <c r="A58" s="227"/>
      <c r="B58" s="298"/>
      <c r="C58" s="368" t="s">
        <v>157</v>
      </c>
      <c r="D58" s="299" t="s">
        <v>284</v>
      </c>
      <c r="E58" s="300">
        <v>6</v>
      </c>
      <c r="F58" s="380"/>
      <c r="G58" s="296"/>
      <c r="H58" s="296"/>
      <c r="I58" s="296"/>
      <c r="J58" s="297"/>
      <c r="K58" s="19"/>
    </row>
    <row r="59" spans="1:11" ht="14.1" customHeight="1" x14ac:dyDescent="0.45">
      <c r="A59" s="227"/>
      <c r="B59" s="283"/>
      <c r="C59" s="275"/>
      <c r="D59" s="275"/>
      <c r="E59" s="275"/>
      <c r="F59" s="385" t="s">
        <v>114</v>
      </c>
      <c r="G59" s="386"/>
      <c r="H59" s="274" t="s">
        <v>25</v>
      </c>
      <c r="I59" s="274" t="s">
        <v>159</v>
      </c>
      <c r="J59" s="292" t="s">
        <v>26</v>
      </c>
      <c r="K59" s="19"/>
    </row>
    <row r="60" spans="1:11" ht="14.1" customHeight="1" x14ac:dyDescent="0.45">
      <c r="A60" s="227"/>
      <c r="B60" s="301" t="s">
        <v>160</v>
      </c>
      <c r="C60" s="296" t="s">
        <v>155</v>
      </c>
      <c r="D60" s="296"/>
      <c r="E60" s="302">
        <f>SUM(E50:E52)+SUM(E55:E57)</f>
        <v>54</v>
      </c>
      <c r="F60" s="380" t="s">
        <v>161</v>
      </c>
      <c r="G60" s="296"/>
      <c r="H60" s="303">
        <v>5.25</v>
      </c>
      <c r="I60" s="304">
        <v>5</v>
      </c>
      <c r="J60" s="305">
        <f>H60*I60</f>
        <v>26.25</v>
      </c>
    </row>
    <row r="61" spans="1:11" ht="14.1" customHeight="1" x14ac:dyDescent="0.45">
      <c r="A61" s="227"/>
      <c r="B61" s="301" t="s">
        <v>160</v>
      </c>
      <c r="C61" s="368" t="s">
        <v>157</v>
      </c>
      <c r="D61" s="296"/>
      <c r="E61" s="302">
        <f>E53+E58</f>
        <v>10</v>
      </c>
      <c r="F61" s="380" t="s">
        <v>162</v>
      </c>
      <c r="G61" s="296"/>
      <c r="H61" s="303">
        <v>8.99</v>
      </c>
      <c r="I61" s="304">
        <v>1</v>
      </c>
      <c r="J61" s="305">
        <f>H61*I61</f>
        <v>8.99</v>
      </c>
      <c r="K61" s="19"/>
    </row>
    <row r="62" spans="1:11" ht="14.1" customHeight="1" x14ac:dyDescent="0.45">
      <c r="A62" s="227"/>
      <c r="B62" s="298" t="s">
        <v>163</v>
      </c>
      <c r="C62" s="296"/>
      <c r="D62" s="296"/>
      <c r="E62" s="296"/>
      <c r="F62" s="380" t="s">
        <v>164</v>
      </c>
      <c r="G62" s="296"/>
      <c r="H62" s="303">
        <v>1.2</v>
      </c>
      <c r="I62" s="304">
        <v>3</v>
      </c>
      <c r="J62" s="305">
        <f>H62*I62</f>
        <v>3.5999999999999996</v>
      </c>
      <c r="K62" s="29"/>
    </row>
    <row r="63" spans="1:11" ht="14.1" customHeight="1" thickBot="1" x14ac:dyDescent="0.5">
      <c r="A63" s="227"/>
      <c r="B63" s="306" t="s">
        <v>328</v>
      </c>
      <c r="C63" s="307"/>
      <c r="D63" s="307"/>
      <c r="E63" s="307"/>
      <c r="F63" s="388" t="s">
        <v>164</v>
      </c>
      <c r="G63" s="296"/>
      <c r="H63" s="308">
        <v>3.49</v>
      </c>
      <c r="I63" s="309">
        <v>1</v>
      </c>
      <c r="J63" s="310">
        <f>H63*I63</f>
        <v>3.49</v>
      </c>
      <c r="K63" s="29"/>
    </row>
    <row r="64" spans="1:11" ht="13.15" customHeight="1" thickBot="1" x14ac:dyDescent="0.5">
      <c r="A64" s="227"/>
      <c r="B64" s="47" t="s">
        <v>165</v>
      </c>
      <c r="C64" s="48"/>
      <c r="D64" s="48"/>
      <c r="E64" s="48"/>
      <c r="F64" s="457"/>
      <c r="G64" s="458"/>
      <c r="H64" s="80"/>
      <c r="I64" s="80"/>
      <c r="J64" s="81">
        <f>SUM(J60:J63)</f>
        <v>42.330000000000005</v>
      </c>
      <c r="K64" s="19"/>
    </row>
    <row r="65" spans="1:11" s="318" customFormat="1" ht="9" customHeight="1" x14ac:dyDescent="0.45">
      <c r="A65" s="314"/>
      <c r="B65" s="377" t="s">
        <v>325</v>
      </c>
      <c r="C65" s="316"/>
      <c r="D65" s="316"/>
      <c r="E65" s="316"/>
      <c r="F65" s="316"/>
      <c r="G65" s="316"/>
      <c r="H65" s="316"/>
      <c r="I65" s="316"/>
      <c r="J65" s="316"/>
      <c r="K65" s="317"/>
    </row>
    <row r="66" spans="1:11" s="318" customFormat="1" ht="13.35" customHeight="1" x14ac:dyDescent="0.45">
      <c r="A66" s="314"/>
      <c r="B66" s="315"/>
      <c r="C66" s="316"/>
      <c r="D66" s="316"/>
      <c r="E66" s="316"/>
      <c r="F66" s="316"/>
      <c r="G66" s="316"/>
      <c r="H66" s="316"/>
      <c r="I66" s="316"/>
      <c r="J66" s="316"/>
      <c r="K66" s="317"/>
    </row>
    <row r="67" spans="1:11" ht="13.35" customHeight="1" x14ac:dyDescent="0.45">
      <c r="A67" s="456" t="s">
        <v>319</v>
      </c>
      <c r="B67" s="456"/>
      <c r="C67" s="456"/>
      <c r="D67" s="456"/>
      <c r="E67" s="456"/>
      <c r="F67" s="456"/>
      <c r="G67" s="227"/>
      <c r="H67" s="227"/>
      <c r="I67" s="227"/>
      <c r="J67" s="227"/>
    </row>
    <row r="68" spans="1:11" ht="22.5" customHeight="1" x14ac:dyDescent="0.45">
      <c r="A68" s="375"/>
      <c r="B68" s="375"/>
      <c r="C68" s="375"/>
      <c r="D68" s="375"/>
      <c r="E68" s="375"/>
      <c r="F68" s="227"/>
      <c r="G68" s="227"/>
      <c r="H68" s="227"/>
      <c r="I68" s="227"/>
      <c r="J68" s="227"/>
    </row>
    <row r="69" spans="1:11" ht="24" customHeight="1" x14ac:dyDescent="0.45">
      <c r="A69" s="375"/>
      <c r="B69" s="375"/>
      <c r="C69" s="375"/>
      <c r="D69" s="375"/>
      <c r="E69" s="375"/>
      <c r="F69" s="227"/>
      <c r="G69" s="227"/>
      <c r="H69" s="227"/>
      <c r="I69" s="227"/>
      <c r="J69" s="227"/>
    </row>
    <row r="70" spans="1:11" ht="22.5" customHeight="1" x14ac:dyDescent="0.45">
      <c r="A70" s="375"/>
      <c r="B70" s="375"/>
      <c r="C70" s="375"/>
      <c r="D70" s="375"/>
      <c r="E70" s="375"/>
      <c r="F70" s="227"/>
      <c r="G70" s="227"/>
      <c r="H70" s="227"/>
      <c r="I70" s="227"/>
      <c r="J70" s="227"/>
    </row>
    <row r="71" spans="1:11" ht="22.5" customHeight="1" x14ac:dyDescent="0.45">
      <c r="A71" s="375"/>
      <c r="B71" s="375"/>
      <c r="C71" s="375"/>
      <c r="D71" s="375"/>
      <c r="E71" s="375"/>
      <c r="F71" s="227"/>
      <c r="G71" s="227"/>
      <c r="H71" s="227"/>
      <c r="I71" s="227"/>
      <c r="J71" s="227"/>
    </row>
    <row r="72" spans="1:11" ht="22.5" customHeight="1" x14ac:dyDescent="0.45">
      <c r="A72" s="375"/>
      <c r="B72" s="375"/>
      <c r="C72" s="375"/>
      <c r="D72" s="375"/>
      <c r="E72" s="375"/>
      <c r="F72" s="227"/>
      <c r="G72" s="227"/>
      <c r="H72" s="227"/>
      <c r="I72" s="227"/>
      <c r="J72" s="227"/>
    </row>
    <row r="73" spans="1:11" ht="13.35" customHeight="1" x14ac:dyDescent="0.45">
      <c r="A73" s="462"/>
      <c r="B73" s="462"/>
      <c r="C73" s="462"/>
      <c r="D73" s="462"/>
      <c r="E73" s="462"/>
      <c r="F73" s="462"/>
      <c r="G73" s="462"/>
      <c r="H73" s="227"/>
      <c r="I73" s="227"/>
      <c r="J73" s="227"/>
    </row>
    <row r="74" spans="1:11" ht="13.15" customHeight="1" x14ac:dyDescent="0.45">
      <c r="A74" s="456" t="s">
        <v>166</v>
      </c>
      <c r="B74" s="456"/>
      <c r="C74" s="202"/>
      <c r="D74" s="202"/>
      <c r="E74" s="202"/>
      <c r="F74" s="203"/>
      <c r="G74" s="227"/>
      <c r="H74" s="227"/>
      <c r="I74" s="227"/>
      <c r="J74" s="227"/>
    </row>
    <row r="75" spans="1:11" ht="22.5" customHeight="1" x14ac:dyDescent="0.45">
      <c r="A75" s="463"/>
      <c r="B75" s="463"/>
      <c r="C75" s="463"/>
      <c r="D75" s="463"/>
      <c r="E75" s="463"/>
      <c r="F75" s="463"/>
      <c r="G75" s="463"/>
      <c r="H75" s="227"/>
      <c r="I75" s="227"/>
      <c r="J75" s="227"/>
    </row>
    <row r="76" spans="1:11" ht="22.5" customHeight="1" x14ac:dyDescent="0.45">
      <c r="A76" s="463"/>
      <c r="B76" s="463"/>
      <c r="C76" s="463"/>
      <c r="D76" s="463"/>
      <c r="E76" s="463"/>
      <c r="F76" s="463"/>
      <c r="G76" s="463"/>
      <c r="H76" s="227"/>
      <c r="I76" s="227"/>
      <c r="J76" s="227"/>
    </row>
    <row r="77" spans="1:11" ht="22.5" customHeight="1" x14ac:dyDescent="0.45">
      <c r="A77" s="465"/>
      <c r="B77" s="465"/>
      <c r="C77" s="465"/>
      <c r="D77" s="465"/>
      <c r="E77" s="211"/>
      <c r="F77" s="211"/>
      <c r="G77" s="211"/>
      <c r="H77" s="211"/>
      <c r="I77" s="211"/>
      <c r="J77" s="211"/>
    </row>
    <row r="78" spans="1:11" ht="13.15" customHeight="1" x14ac:dyDescent="0.45">
      <c r="A78" s="374"/>
      <c r="B78" s="374"/>
      <c r="C78" s="374"/>
      <c r="D78" s="374"/>
      <c r="E78" s="374"/>
      <c r="F78" s="374"/>
      <c r="G78" s="374"/>
      <c r="H78" s="227"/>
      <c r="I78" s="227"/>
      <c r="J78" s="227"/>
    </row>
    <row r="79" spans="1:11" s="313" customFormat="1" ht="13.15" customHeight="1" x14ac:dyDescent="0.45">
      <c r="A79" s="456" t="s">
        <v>167</v>
      </c>
      <c r="B79" s="456"/>
      <c r="C79" s="311"/>
      <c r="D79" s="311"/>
      <c r="E79" s="311"/>
      <c r="F79" s="319"/>
      <c r="G79" s="312"/>
      <c r="H79" s="312"/>
      <c r="I79" s="312"/>
      <c r="J79" s="312"/>
    </row>
    <row r="80" spans="1:11" ht="22.5" customHeight="1" x14ac:dyDescent="0.45">
      <c r="A80" s="464" t="s">
        <v>317</v>
      </c>
      <c r="B80" s="464"/>
      <c r="C80" s="464"/>
      <c r="D80" s="375"/>
      <c r="E80" s="375"/>
      <c r="F80" s="375"/>
      <c r="G80" s="375"/>
      <c r="H80" s="227"/>
      <c r="I80" s="227"/>
      <c r="J80" s="227"/>
    </row>
    <row r="81" spans="1:10" s="213" customFormat="1" ht="13.15" customHeight="1" x14ac:dyDescent="0.35">
      <c r="A81" s="214"/>
      <c r="B81" s="214"/>
      <c r="C81" s="214"/>
      <c r="D81" s="214"/>
      <c r="E81" s="214"/>
      <c r="F81" s="214"/>
      <c r="G81" s="214"/>
      <c r="H81" s="214"/>
      <c r="I81" s="214"/>
      <c r="J81" s="214"/>
    </row>
    <row r="82" spans="1:10" s="313" customFormat="1" ht="13.15" customHeight="1" x14ac:dyDescent="0.45">
      <c r="A82" s="456" t="s">
        <v>168</v>
      </c>
      <c r="B82" s="456"/>
      <c r="C82" s="456"/>
      <c r="D82" s="456"/>
      <c r="E82" s="456"/>
      <c r="F82" s="456"/>
      <c r="G82" s="456"/>
      <c r="H82" s="312"/>
      <c r="I82" s="312"/>
      <c r="J82" s="312"/>
    </row>
    <row r="83" spans="1:10" s="313" customFormat="1" ht="22.5" customHeight="1" x14ac:dyDescent="0.45">
      <c r="A83" s="372"/>
      <c r="B83" s="372"/>
      <c r="C83" s="372"/>
      <c r="D83" s="372"/>
      <c r="E83" s="372"/>
      <c r="F83" s="372"/>
      <c r="G83" s="372"/>
      <c r="H83" s="312"/>
      <c r="I83" s="312"/>
      <c r="J83" s="312"/>
    </row>
    <row r="84" spans="1:10" ht="26.45" customHeight="1" x14ac:dyDescent="0.45">
      <c r="A84" s="454" t="s">
        <v>329</v>
      </c>
      <c r="B84" s="454"/>
      <c r="C84" s="454"/>
      <c r="D84" s="454"/>
      <c r="E84" s="454"/>
      <c r="F84" s="454"/>
      <c r="G84" s="454"/>
      <c r="H84" s="454"/>
      <c r="I84" s="454"/>
      <c r="J84" s="454"/>
    </row>
    <row r="85" spans="1:10" x14ac:dyDescent="0.45">
      <c r="A85" s="373"/>
      <c r="B85" s="324"/>
      <c r="C85" s="373"/>
      <c r="D85" s="373"/>
      <c r="E85" s="373"/>
      <c r="F85" s="373"/>
      <c r="G85" s="373"/>
      <c r="H85" s="227"/>
      <c r="I85" s="227"/>
      <c r="J85" s="227"/>
    </row>
    <row r="88" spans="1:10" x14ac:dyDescent="0.45">
      <c r="B88" s="21"/>
    </row>
  </sheetData>
  <sheetProtection insertRows="0"/>
  <protectedRanges>
    <protectedRange sqref="A33:J34" name="Plage2"/>
    <protectedRange sqref="C6:E32" name="Plage1"/>
  </protectedRanges>
  <mergeCells count="61">
    <mergeCell ref="G32:J32"/>
    <mergeCell ref="G33:J33"/>
    <mergeCell ref="A3:J3"/>
    <mergeCell ref="A1:J1"/>
    <mergeCell ref="A38:J38"/>
    <mergeCell ref="G34:J34"/>
    <mergeCell ref="G31:J31"/>
    <mergeCell ref="G29:J30"/>
    <mergeCell ref="G28:J28"/>
    <mergeCell ref="G27:J27"/>
    <mergeCell ref="G25:J25"/>
    <mergeCell ref="G26:J26"/>
    <mergeCell ref="G7:J7"/>
    <mergeCell ref="G19:J19"/>
    <mergeCell ref="G18:J18"/>
    <mergeCell ref="G17:J17"/>
    <mergeCell ref="A40:J40"/>
    <mergeCell ref="G47:J47"/>
    <mergeCell ref="G45:J45"/>
    <mergeCell ref="G46:J46"/>
    <mergeCell ref="G44:J44"/>
    <mergeCell ref="G42:J42"/>
    <mergeCell ref="G43:J43"/>
    <mergeCell ref="G41:J41"/>
    <mergeCell ref="G24:J24"/>
    <mergeCell ref="G23:J23"/>
    <mergeCell ref="G22:J22"/>
    <mergeCell ref="G16:J16"/>
    <mergeCell ref="G15:J15"/>
    <mergeCell ref="C20:C21"/>
    <mergeCell ref="B20:B21"/>
    <mergeCell ref="A20:A21"/>
    <mergeCell ref="E20:E21"/>
    <mergeCell ref="D20:D21"/>
    <mergeCell ref="F20:F21"/>
    <mergeCell ref="G5:J5"/>
    <mergeCell ref="G6:J6"/>
    <mergeCell ref="G9:J9"/>
    <mergeCell ref="G8:J8"/>
    <mergeCell ref="G21:J21"/>
    <mergeCell ref="G20:J20"/>
    <mergeCell ref="G11:J11"/>
    <mergeCell ref="G10:J10"/>
    <mergeCell ref="G14:J14"/>
    <mergeCell ref="G13:J13"/>
    <mergeCell ref="G12:J12"/>
    <mergeCell ref="A84:J84"/>
    <mergeCell ref="A67:F67"/>
    <mergeCell ref="A46:C46"/>
    <mergeCell ref="F64:G64"/>
    <mergeCell ref="C55:C57"/>
    <mergeCell ref="A82:G82"/>
    <mergeCell ref="A73:G73"/>
    <mergeCell ref="A75:G75"/>
    <mergeCell ref="A76:G76"/>
    <mergeCell ref="A80:C80"/>
    <mergeCell ref="A74:B74"/>
    <mergeCell ref="A79:B79"/>
    <mergeCell ref="A77:D77"/>
    <mergeCell ref="C50:C52"/>
    <mergeCell ref="C48:D48"/>
  </mergeCells>
  <hyperlinks>
    <hyperlink ref="U6" r:id="rId1" xr:uid="{A4C5FF83-48DF-4E6A-A105-77BDD35E7B38}"/>
    <hyperlink ref="G20" r:id="rId2" display="Consultez la page du MAPAQ sur l'élimination des carcasses d'animaux morts: " xr:uid="{C704799A-B0CE-4D51-86A0-C30900F91682}"/>
  </hyperlinks>
  <pageMargins left="0.19685039370078741" right="0.19685039370078741" top="0.59055118110236227" bottom="0.59055118110236227" header="0.31496062992125984" footer="0.31496062992125984"/>
  <pageSetup orientation="portrait" r:id="rId3"/>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5"/>
  <dimension ref="A1:I95"/>
  <sheetViews>
    <sheetView zoomScale="146" zoomScaleNormal="146" workbookViewId="0">
      <selection activeCell="F7" sqref="F7"/>
    </sheetView>
  </sheetViews>
  <sheetFormatPr baseColWidth="10" defaultColWidth="8.86328125" defaultRowHeight="11.65" x14ac:dyDescent="0.45"/>
  <cols>
    <col min="1" max="1" width="5" style="14" customWidth="1"/>
    <col min="2" max="2" width="52.59765625" style="57" customWidth="1"/>
    <col min="3" max="3" width="9.1328125" style="15" customWidth="1"/>
    <col min="4" max="5" width="14.59765625" style="15" customWidth="1"/>
    <col min="6" max="6" width="14.59765625" style="16" customWidth="1"/>
    <col min="7" max="7" width="58.1328125" style="14" customWidth="1"/>
    <col min="8" max="8" width="21.59765625" style="20" customWidth="1"/>
    <col min="9" max="9" width="82.73046875" style="14" customWidth="1"/>
    <col min="10" max="10" width="8.86328125" style="14"/>
    <col min="11" max="11" width="10.265625" style="14" bestFit="1" customWidth="1"/>
    <col min="12" max="16384" width="8.86328125" style="14"/>
  </cols>
  <sheetData>
    <row r="1" spans="1:9" ht="18.75" x14ac:dyDescent="0.45">
      <c r="A1" s="438" t="s">
        <v>169</v>
      </c>
      <c r="B1" s="438"/>
      <c r="C1" s="438"/>
      <c r="D1" s="438"/>
      <c r="E1" s="438"/>
      <c r="F1" s="438"/>
      <c r="G1" s="438"/>
    </row>
    <row r="2" spans="1:9" ht="10.15" customHeight="1" x14ac:dyDescent="0.45">
      <c r="A2" s="193"/>
      <c r="B2" s="193"/>
      <c r="C2" s="193"/>
      <c r="D2" s="193"/>
      <c r="E2" s="193"/>
      <c r="F2" s="193"/>
      <c r="G2" s="193"/>
    </row>
    <row r="3" spans="1:9" ht="35.1" customHeight="1" x14ac:dyDescent="0.45">
      <c r="A3" s="439" t="s">
        <v>348</v>
      </c>
      <c r="B3" s="439"/>
      <c r="C3" s="439"/>
      <c r="D3" s="439"/>
      <c r="E3" s="439"/>
      <c r="F3" s="439"/>
      <c r="G3" s="439"/>
      <c r="H3" s="17"/>
    </row>
    <row r="4" spans="1:9" ht="10.15" customHeight="1" x14ac:dyDescent="0.45">
      <c r="A4" s="178"/>
      <c r="B4" s="178"/>
      <c r="C4" s="178"/>
      <c r="D4" s="178"/>
      <c r="E4" s="178"/>
      <c r="F4" s="178"/>
      <c r="G4" s="178"/>
      <c r="H4" s="17"/>
    </row>
    <row r="5" spans="1:9" ht="21" customHeight="1" x14ac:dyDescent="0.45">
      <c r="A5" s="82" t="s">
        <v>22</v>
      </c>
      <c r="B5" s="83"/>
      <c r="C5" s="82" t="s">
        <v>23</v>
      </c>
      <c r="D5" s="82" t="s">
        <v>24</v>
      </c>
      <c r="E5" s="82" t="s">
        <v>25</v>
      </c>
      <c r="F5" s="84" t="s">
        <v>26</v>
      </c>
      <c r="G5" s="82" t="s">
        <v>27</v>
      </c>
    </row>
    <row r="6" spans="1:9" ht="13.15" customHeight="1" x14ac:dyDescent="0.45">
      <c r="A6" s="509" t="s">
        <v>170</v>
      </c>
      <c r="B6" s="509"/>
      <c r="C6" s="509"/>
      <c r="D6" s="509"/>
      <c r="E6" s="509"/>
      <c r="F6" s="509"/>
      <c r="G6" s="509"/>
    </row>
    <row r="7" spans="1:9" ht="39" customHeight="1" x14ac:dyDescent="0.45">
      <c r="A7" s="152"/>
      <c r="B7" s="92" t="s">
        <v>171</v>
      </c>
      <c r="C7" s="155">
        <v>2</v>
      </c>
      <c r="D7" s="152" t="s">
        <v>172</v>
      </c>
      <c r="E7" s="161">
        <f>F83</f>
        <v>645.96</v>
      </c>
      <c r="F7" s="34">
        <f>C7*E7</f>
        <v>1291.92</v>
      </c>
      <c r="G7" s="41" t="s">
        <v>173</v>
      </c>
      <c r="H7" s="93"/>
    </row>
    <row r="8" spans="1:9" ht="38.25" customHeight="1" x14ac:dyDescent="0.45">
      <c r="A8" s="146"/>
      <c r="B8" s="41" t="s">
        <v>174</v>
      </c>
      <c r="C8" s="155">
        <v>5</v>
      </c>
      <c r="D8" s="152"/>
      <c r="E8" s="161">
        <f>(249+660)/2</f>
        <v>454.5</v>
      </c>
      <c r="F8" s="36">
        <f t="shared" ref="F8:F18" si="0">C8*E8</f>
        <v>2272.5</v>
      </c>
      <c r="G8" s="41" t="s">
        <v>175</v>
      </c>
      <c r="H8" s="94"/>
    </row>
    <row r="9" spans="1:9" ht="13.15" customHeight="1" x14ac:dyDescent="0.45">
      <c r="A9" s="146"/>
      <c r="B9" s="41" t="s">
        <v>176</v>
      </c>
      <c r="C9" s="155">
        <v>5</v>
      </c>
      <c r="D9" s="152"/>
      <c r="E9" s="161">
        <f>(299+525)/2</f>
        <v>412</v>
      </c>
      <c r="F9" s="36">
        <f t="shared" si="0"/>
        <v>2060</v>
      </c>
      <c r="G9" s="41"/>
    </row>
    <row r="10" spans="1:9" ht="65.099999999999994" customHeight="1" x14ac:dyDescent="0.45">
      <c r="A10" s="146"/>
      <c r="B10" s="41" t="s">
        <v>299</v>
      </c>
      <c r="C10" s="155">
        <v>60</v>
      </c>
      <c r="D10" s="152" t="s">
        <v>74</v>
      </c>
      <c r="E10" s="161">
        <f>(2.72+2.6)/2</f>
        <v>2.66</v>
      </c>
      <c r="F10" s="36">
        <f t="shared" si="0"/>
        <v>159.60000000000002</v>
      </c>
      <c r="G10" s="41" t="s">
        <v>385</v>
      </c>
      <c r="H10" s="18"/>
    </row>
    <row r="11" spans="1:9" ht="13.15" customHeight="1" x14ac:dyDescent="0.45">
      <c r="A11" s="146"/>
      <c r="B11" s="41" t="s">
        <v>177</v>
      </c>
      <c r="C11" s="155">
        <v>60</v>
      </c>
      <c r="D11" s="152" t="s">
        <v>74</v>
      </c>
      <c r="E11" s="161">
        <f>(1.64+1.55)/2</f>
        <v>1.595</v>
      </c>
      <c r="F11" s="36">
        <f t="shared" si="0"/>
        <v>95.7</v>
      </c>
      <c r="G11" s="41"/>
    </row>
    <row r="12" spans="1:9" ht="13.15" customHeight="1" x14ac:dyDescent="0.45">
      <c r="A12" s="146"/>
      <c r="B12" s="41" t="s">
        <v>178</v>
      </c>
      <c r="C12" s="155">
        <v>5</v>
      </c>
      <c r="D12" s="152"/>
      <c r="E12" s="161">
        <v>895</v>
      </c>
      <c r="F12" s="36">
        <f t="shared" si="0"/>
        <v>4475</v>
      </c>
      <c r="G12" s="41" t="s">
        <v>253</v>
      </c>
    </row>
    <row r="13" spans="1:9" ht="13.15" customHeight="1" x14ac:dyDescent="0.45">
      <c r="A13" s="146"/>
      <c r="B13" s="41" t="s">
        <v>179</v>
      </c>
      <c r="C13" s="155">
        <v>5</v>
      </c>
      <c r="D13" s="152"/>
      <c r="E13" s="161">
        <f>269+36.42</f>
        <v>305.42</v>
      </c>
      <c r="F13" s="36">
        <f t="shared" si="0"/>
        <v>1527.1000000000001</v>
      </c>
      <c r="G13" s="41" t="s">
        <v>180</v>
      </c>
      <c r="H13" s="45"/>
    </row>
    <row r="14" spans="1:9" ht="106.5" customHeight="1" x14ac:dyDescent="0.45">
      <c r="A14" s="146"/>
      <c r="B14" s="41" t="s">
        <v>181</v>
      </c>
      <c r="C14" s="155">
        <v>50</v>
      </c>
      <c r="D14" s="152" t="s">
        <v>74</v>
      </c>
      <c r="E14" s="161">
        <f>(42+36)/2</f>
        <v>39</v>
      </c>
      <c r="F14" s="36">
        <f t="shared" si="0"/>
        <v>1950</v>
      </c>
      <c r="G14" s="41" t="s">
        <v>386</v>
      </c>
      <c r="H14" s="18"/>
    </row>
    <row r="15" spans="1:9" ht="38.25" customHeight="1" x14ac:dyDescent="0.45">
      <c r="A15" s="146"/>
      <c r="B15" s="41" t="s">
        <v>182</v>
      </c>
      <c r="C15" s="172">
        <v>10</v>
      </c>
      <c r="D15" s="152" t="s">
        <v>74</v>
      </c>
      <c r="E15" s="161">
        <v>13</v>
      </c>
      <c r="F15" s="36">
        <f t="shared" si="0"/>
        <v>130</v>
      </c>
      <c r="G15" s="41" t="s">
        <v>387</v>
      </c>
      <c r="H15" s="14"/>
    </row>
    <row r="16" spans="1:9" ht="39" customHeight="1" x14ac:dyDescent="0.45">
      <c r="A16" s="146"/>
      <c r="B16" s="41" t="s">
        <v>183</v>
      </c>
      <c r="C16" s="155">
        <f>30+20</f>
        <v>50</v>
      </c>
      <c r="D16" s="152" t="s">
        <v>74</v>
      </c>
      <c r="E16" s="161">
        <f>(6+4.5)/2</f>
        <v>5.25</v>
      </c>
      <c r="F16" s="36">
        <f t="shared" si="0"/>
        <v>262.5</v>
      </c>
      <c r="G16" s="41" t="s">
        <v>184</v>
      </c>
      <c r="H16" s="45"/>
      <c r="I16" s="20"/>
    </row>
    <row r="17" spans="1:9" ht="65.099999999999994" customHeight="1" x14ac:dyDescent="0.45">
      <c r="A17" s="146"/>
      <c r="B17" s="41" t="s">
        <v>185</v>
      </c>
      <c r="C17" s="155">
        <v>1</v>
      </c>
      <c r="D17" s="152"/>
      <c r="E17" s="161">
        <v>14500</v>
      </c>
      <c r="F17" s="36">
        <f t="shared" si="0"/>
        <v>14500</v>
      </c>
      <c r="G17" s="40" t="s">
        <v>388</v>
      </c>
      <c r="H17" s="18"/>
    </row>
    <row r="18" spans="1:9" s="19" customFormat="1" ht="13.15" customHeight="1" x14ac:dyDescent="0.45">
      <c r="A18" s="148"/>
      <c r="B18" s="58" t="s">
        <v>186</v>
      </c>
      <c r="C18" s="172">
        <v>1</v>
      </c>
      <c r="D18" s="156" t="s">
        <v>30</v>
      </c>
      <c r="E18" s="173">
        <v>14.98</v>
      </c>
      <c r="F18" s="38">
        <f t="shared" si="0"/>
        <v>14.98</v>
      </c>
      <c r="G18" s="37" t="s">
        <v>187</v>
      </c>
      <c r="H18" s="21"/>
      <c r="I18" s="21"/>
    </row>
    <row r="19" spans="1:9" ht="26.1" customHeight="1" x14ac:dyDescent="0.45">
      <c r="A19" s="146"/>
      <c r="B19" s="92" t="s">
        <v>188</v>
      </c>
      <c r="C19" s="155"/>
      <c r="D19" s="152"/>
      <c r="E19" s="152"/>
      <c r="F19" s="34">
        <f>(8500+13000)/2</f>
        <v>10750</v>
      </c>
      <c r="G19" s="40" t="s">
        <v>189</v>
      </c>
      <c r="H19" s="14"/>
    </row>
    <row r="20" spans="1:9" ht="27" customHeight="1" x14ac:dyDescent="0.45">
      <c r="A20" s="146"/>
      <c r="B20" s="92" t="s">
        <v>190</v>
      </c>
      <c r="C20" s="155">
        <v>30</v>
      </c>
      <c r="D20" s="152" t="s">
        <v>74</v>
      </c>
      <c r="E20" s="162">
        <v>19</v>
      </c>
      <c r="F20" s="34">
        <f>C20*E20</f>
        <v>570</v>
      </c>
      <c r="G20" s="40" t="s">
        <v>191</v>
      </c>
    </row>
    <row r="21" spans="1:9" s="19" customFormat="1" ht="13.35" customHeight="1" x14ac:dyDescent="0.45">
      <c r="A21" s="148"/>
      <c r="B21" s="58" t="s">
        <v>192</v>
      </c>
      <c r="C21" s="172">
        <v>2</v>
      </c>
      <c r="D21" s="168"/>
      <c r="E21" s="173">
        <v>75</v>
      </c>
      <c r="F21" s="95">
        <v>150</v>
      </c>
      <c r="G21" s="37" t="s">
        <v>193</v>
      </c>
      <c r="H21" s="21"/>
    </row>
    <row r="22" spans="1:9" s="19" customFormat="1" ht="26.1" customHeight="1" x14ac:dyDescent="0.45">
      <c r="A22" s="148"/>
      <c r="B22" s="58" t="s">
        <v>194</v>
      </c>
      <c r="C22" s="172">
        <v>1</v>
      </c>
      <c r="D22" s="168"/>
      <c r="E22" s="173">
        <v>100</v>
      </c>
      <c r="F22" s="38">
        <f>C22*E22</f>
        <v>100</v>
      </c>
      <c r="G22" s="37" t="s">
        <v>322</v>
      </c>
      <c r="H22" s="21"/>
    </row>
    <row r="23" spans="1:9" ht="54" customHeight="1" x14ac:dyDescent="0.45">
      <c r="B23" s="41" t="s">
        <v>195</v>
      </c>
      <c r="C23" s="155">
        <v>1</v>
      </c>
      <c r="D23" s="159" t="s">
        <v>196</v>
      </c>
      <c r="E23" s="161">
        <v>2500</v>
      </c>
      <c r="F23" s="36">
        <f>C23*E23</f>
        <v>2500</v>
      </c>
      <c r="G23" s="40" t="s">
        <v>389</v>
      </c>
      <c r="H23" s="18"/>
    </row>
    <row r="24" spans="1:9" ht="13.15" customHeight="1" x14ac:dyDescent="0.45">
      <c r="A24" s="146"/>
      <c r="B24" s="41" t="s">
        <v>197</v>
      </c>
      <c r="C24" s="155">
        <v>1</v>
      </c>
      <c r="D24" s="152"/>
      <c r="E24" s="161">
        <v>1500</v>
      </c>
      <c r="F24" s="36">
        <f>C24*E24</f>
        <v>1500</v>
      </c>
      <c r="G24" s="40" t="s">
        <v>198</v>
      </c>
    </row>
    <row r="25" spans="1:9" s="19" customFormat="1" ht="13.15" customHeight="1" x14ac:dyDescent="0.45">
      <c r="A25" s="148"/>
      <c r="B25" s="58" t="s">
        <v>199</v>
      </c>
      <c r="C25" s="172">
        <v>2</v>
      </c>
      <c r="D25" s="168"/>
      <c r="E25" s="173">
        <v>30</v>
      </c>
      <c r="F25" s="36">
        <f>C25*E25</f>
        <v>60</v>
      </c>
      <c r="G25" s="37" t="s">
        <v>200</v>
      </c>
      <c r="H25" s="21"/>
    </row>
    <row r="26" spans="1:9" s="19" customFormat="1" ht="13.35" customHeight="1" x14ac:dyDescent="0.45">
      <c r="A26" s="148"/>
      <c r="B26" s="58" t="s">
        <v>201</v>
      </c>
      <c r="C26" s="172">
        <v>1</v>
      </c>
      <c r="D26" s="168"/>
      <c r="E26" s="173">
        <v>300</v>
      </c>
      <c r="F26" s="38">
        <f>C26*E26</f>
        <v>300</v>
      </c>
      <c r="G26" s="37" t="s">
        <v>202</v>
      </c>
      <c r="H26" s="21"/>
    </row>
    <row r="27" spans="1:9" ht="69" customHeight="1" x14ac:dyDescent="0.45">
      <c r="A27" s="146"/>
      <c r="B27" s="41" t="s">
        <v>203</v>
      </c>
      <c r="C27" s="155">
        <v>1</v>
      </c>
      <c r="D27" s="152"/>
      <c r="E27" s="161">
        <v>50</v>
      </c>
      <c r="F27" s="36">
        <f t="shared" ref="F27:F35" si="1">C27*E27</f>
        <v>50</v>
      </c>
      <c r="G27" s="40" t="s">
        <v>390</v>
      </c>
      <c r="H27" s="18"/>
    </row>
    <row r="28" spans="1:9" s="19" customFormat="1" ht="13.35" customHeight="1" x14ac:dyDescent="0.45">
      <c r="A28" s="148"/>
      <c r="B28" s="58" t="s">
        <v>204</v>
      </c>
      <c r="C28" s="172">
        <v>1</v>
      </c>
      <c r="D28" s="168"/>
      <c r="E28" s="173">
        <v>5</v>
      </c>
      <c r="F28" s="38">
        <f t="shared" si="1"/>
        <v>5</v>
      </c>
      <c r="G28" s="39"/>
      <c r="H28" s="21"/>
    </row>
    <row r="29" spans="1:9" s="19" customFormat="1" ht="13.35" customHeight="1" x14ac:dyDescent="0.45">
      <c r="A29" s="148"/>
      <c r="B29" s="58" t="s">
        <v>205</v>
      </c>
      <c r="C29" s="172">
        <v>2</v>
      </c>
      <c r="D29" s="168"/>
      <c r="E29" s="173">
        <v>22.65</v>
      </c>
      <c r="F29" s="38">
        <f t="shared" si="1"/>
        <v>45.3</v>
      </c>
      <c r="G29" s="37" t="s">
        <v>206</v>
      </c>
      <c r="H29" s="21"/>
    </row>
    <row r="30" spans="1:9" s="19" customFormat="1" ht="13.35" customHeight="1" x14ac:dyDescent="0.45">
      <c r="A30" s="148"/>
      <c r="B30" s="58" t="s">
        <v>207</v>
      </c>
      <c r="C30" s="172">
        <v>1</v>
      </c>
      <c r="D30" s="168"/>
      <c r="E30" s="173">
        <v>35</v>
      </c>
      <c r="F30" s="38">
        <f t="shared" si="1"/>
        <v>35</v>
      </c>
      <c r="G30" s="39" t="s">
        <v>285</v>
      </c>
      <c r="H30" s="21"/>
    </row>
    <row r="31" spans="1:9" ht="13.35" customHeight="1" x14ac:dyDescent="0.45">
      <c r="A31" s="146"/>
      <c r="B31" s="41" t="s">
        <v>208</v>
      </c>
      <c r="C31" s="155"/>
      <c r="D31" s="152"/>
      <c r="E31" s="161">
        <v>0</v>
      </c>
      <c r="F31" s="36">
        <f t="shared" si="1"/>
        <v>0</v>
      </c>
      <c r="G31" s="40" t="s">
        <v>209</v>
      </c>
      <c r="I31" s="20"/>
    </row>
    <row r="32" spans="1:9" s="17" customFormat="1" ht="13.35" customHeight="1" x14ac:dyDescent="0.45">
      <c r="A32" s="147"/>
      <c r="B32" s="58" t="s">
        <v>210</v>
      </c>
      <c r="C32" s="165"/>
      <c r="D32" s="166"/>
      <c r="E32" s="173">
        <v>0.3</v>
      </c>
      <c r="F32" s="96"/>
      <c r="G32" s="40"/>
      <c r="H32" s="18"/>
    </row>
    <row r="33" spans="1:8" s="19" customFormat="1" ht="13.35" customHeight="1" x14ac:dyDescent="0.45">
      <c r="A33" s="148"/>
      <c r="B33" s="58" t="s">
        <v>211</v>
      </c>
      <c r="C33" s="172">
        <v>1</v>
      </c>
      <c r="D33" s="168"/>
      <c r="E33" s="173">
        <v>5</v>
      </c>
      <c r="F33" s="38">
        <f>C33*E33</f>
        <v>5</v>
      </c>
      <c r="G33" s="37" t="s">
        <v>391</v>
      </c>
      <c r="H33" s="21"/>
    </row>
    <row r="34" spans="1:8" s="19" customFormat="1" ht="13.35" customHeight="1" x14ac:dyDescent="0.45">
      <c r="A34" s="148"/>
      <c r="B34" s="58" t="s">
        <v>212</v>
      </c>
      <c r="C34" s="172">
        <v>1</v>
      </c>
      <c r="D34" s="168" t="s">
        <v>213</v>
      </c>
      <c r="E34" s="173">
        <v>127</v>
      </c>
      <c r="F34" s="38">
        <f>C34*E34</f>
        <v>127</v>
      </c>
      <c r="G34" s="37"/>
      <c r="H34" s="21"/>
    </row>
    <row r="35" spans="1:8" ht="26.1" customHeight="1" x14ac:dyDescent="0.45">
      <c r="A35" s="146"/>
      <c r="B35" s="41" t="s">
        <v>214</v>
      </c>
      <c r="C35" s="155">
        <v>1</v>
      </c>
      <c r="D35" s="152"/>
      <c r="E35" s="161">
        <v>28</v>
      </c>
      <c r="F35" s="36">
        <f t="shared" si="1"/>
        <v>28</v>
      </c>
      <c r="G35" s="40" t="s">
        <v>286</v>
      </c>
      <c r="H35" s="45"/>
    </row>
    <row r="36" spans="1:8" s="19" customFormat="1" ht="13.15" customHeight="1" x14ac:dyDescent="0.45">
      <c r="A36" s="148"/>
      <c r="B36" s="58" t="s">
        <v>215</v>
      </c>
      <c r="C36" s="172"/>
      <c r="D36" s="168"/>
      <c r="E36" s="173"/>
      <c r="F36" s="38">
        <v>4500</v>
      </c>
      <c r="G36" s="37"/>
      <c r="H36" s="97"/>
    </row>
    <row r="37" spans="1:8" s="19" customFormat="1" ht="13.15" customHeight="1" x14ac:dyDescent="0.45">
      <c r="A37" s="148"/>
      <c r="B37" s="39" t="s">
        <v>216</v>
      </c>
      <c r="C37" s="172"/>
      <c r="D37" s="168"/>
      <c r="E37" s="174"/>
      <c r="F37" s="95">
        <v>7000</v>
      </c>
      <c r="G37" s="39"/>
      <c r="H37" s="21"/>
    </row>
    <row r="38" spans="1:8" s="19" customFormat="1" ht="34.9" x14ac:dyDescent="0.45">
      <c r="A38" s="148"/>
      <c r="B38" s="39" t="s">
        <v>217</v>
      </c>
      <c r="C38" s="369">
        <v>1</v>
      </c>
      <c r="D38" s="371"/>
      <c r="E38" s="371"/>
      <c r="F38" s="95"/>
      <c r="G38" s="37" t="s">
        <v>392</v>
      </c>
      <c r="H38" s="21"/>
    </row>
    <row r="39" spans="1:8" s="19" customFormat="1" ht="17.649999999999999" customHeight="1" x14ac:dyDescent="0.45">
      <c r="A39" s="169"/>
      <c r="B39" s="421"/>
      <c r="C39" s="405"/>
      <c r="D39" s="406"/>
      <c r="E39" s="406"/>
      <c r="F39" s="99"/>
      <c r="G39" s="422"/>
      <c r="H39" s="21"/>
    </row>
    <row r="40" spans="1:8" s="19" customFormat="1" ht="18" customHeight="1" x14ac:dyDescent="0.45">
      <c r="A40" s="169"/>
      <c r="B40" s="98"/>
      <c r="C40" s="170"/>
      <c r="D40" s="171"/>
      <c r="E40" s="171"/>
      <c r="F40" s="99"/>
      <c r="G40" s="378"/>
      <c r="H40" s="21"/>
    </row>
    <row r="41" spans="1:8" ht="6.75" customHeight="1" x14ac:dyDescent="0.45">
      <c r="A41" s="87"/>
      <c r="B41" s="88"/>
      <c r="C41" s="89"/>
      <c r="D41" s="89"/>
      <c r="E41" s="90"/>
      <c r="F41" s="91"/>
      <c r="G41" s="87"/>
    </row>
    <row r="42" spans="1:8" ht="14.25" customHeight="1" x14ac:dyDescent="0.45">
      <c r="A42" s="510" t="s">
        <v>218</v>
      </c>
      <c r="B42" s="510"/>
      <c r="C42" s="510"/>
      <c r="D42" s="510"/>
      <c r="E42" s="510"/>
      <c r="F42" s="510"/>
      <c r="G42" s="510"/>
    </row>
    <row r="43" spans="1:8" ht="26.45" customHeight="1" x14ac:dyDescent="0.45">
      <c r="A43" s="50"/>
      <c r="B43" s="41" t="s">
        <v>219</v>
      </c>
      <c r="C43" s="155">
        <v>1</v>
      </c>
      <c r="D43" s="33"/>
      <c r="E43" s="161">
        <v>6300</v>
      </c>
      <c r="F43" s="36">
        <f>C43*E43</f>
        <v>6300</v>
      </c>
      <c r="G43" s="40" t="s">
        <v>406</v>
      </c>
      <c r="H43" s="18"/>
    </row>
    <row r="44" spans="1:8" s="19" customFormat="1" ht="24" customHeight="1" x14ac:dyDescent="0.45">
      <c r="A44" s="39"/>
      <c r="B44" s="58" t="s">
        <v>220</v>
      </c>
      <c r="C44" s="172">
        <v>1</v>
      </c>
      <c r="D44" s="35"/>
      <c r="E44" s="173">
        <v>20</v>
      </c>
      <c r="F44" s="38">
        <f>C44*E44</f>
        <v>20</v>
      </c>
      <c r="G44" s="37" t="s">
        <v>221</v>
      </c>
      <c r="H44" s="21"/>
    </row>
    <row r="45" spans="1:8" ht="39" customHeight="1" x14ac:dyDescent="0.45">
      <c r="A45" s="50"/>
      <c r="B45" s="404" t="s">
        <v>222</v>
      </c>
      <c r="C45" s="155"/>
      <c r="D45" s="33"/>
      <c r="E45" s="161">
        <v>0</v>
      </c>
      <c r="F45" s="36">
        <f>C45*E45</f>
        <v>0</v>
      </c>
      <c r="G45" s="40" t="s">
        <v>223</v>
      </c>
      <c r="H45" s="18"/>
    </row>
    <row r="46" spans="1:8" ht="18" customHeight="1" x14ac:dyDescent="0.45">
      <c r="A46" s="50"/>
      <c r="B46" s="404"/>
      <c r="C46" s="155"/>
      <c r="D46" s="33"/>
      <c r="E46" s="161"/>
      <c r="F46" s="36"/>
      <c r="G46" s="40"/>
      <c r="H46" s="18"/>
    </row>
    <row r="47" spans="1:8" ht="18" customHeight="1" x14ac:dyDescent="0.45">
      <c r="A47" s="50"/>
      <c r="B47" s="41"/>
      <c r="C47" s="155"/>
      <c r="D47" s="33"/>
      <c r="E47" s="161"/>
      <c r="F47" s="36"/>
      <c r="G47" s="40"/>
      <c r="H47" s="18"/>
    </row>
    <row r="48" spans="1:8" ht="9" customHeight="1" x14ac:dyDescent="0.45">
      <c r="A48" s="23"/>
      <c r="B48" s="100"/>
      <c r="C48" s="24"/>
      <c r="D48" s="24"/>
      <c r="E48" s="101"/>
      <c r="F48" s="102"/>
      <c r="G48" s="27"/>
      <c r="H48" s="18"/>
    </row>
    <row r="49" spans="1:7" ht="13.15" customHeight="1" x14ac:dyDescent="0.45">
      <c r="E49" s="85" t="s">
        <v>26</v>
      </c>
      <c r="F49" s="86">
        <f>SUM(F8:F48)</f>
        <v>61492.680000000008</v>
      </c>
    </row>
    <row r="50" spans="1:7" ht="16.149999999999999" customHeight="1" x14ac:dyDescent="0.45">
      <c r="B50" s="106"/>
      <c r="E50" s="113"/>
      <c r="F50" s="114"/>
    </row>
    <row r="51" spans="1:7" ht="18.75" x14ac:dyDescent="0.45">
      <c r="A51" s="450" t="s">
        <v>291</v>
      </c>
      <c r="B51" s="450"/>
      <c r="C51" s="450"/>
      <c r="D51" s="450"/>
      <c r="E51" s="450"/>
      <c r="F51" s="450"/>
      <c r="G51" s="450"/>
    </row>
    <row r="52" spans="1:7" ht="9" customHeight="1" x14ac:dyDescent="0.45">
      <c r="A52" s="103"/>
      <c r="B52" s="103"/>
      <c r="C52" s="103"/>
      <c r="D52" s="103"/>
      <c r="E52" s="103"/>
      <c r="F52" s="103"/>
      <c r="G52" s="103"/>
    </row>
    <row r="53" spans="1:7" s="57" customFormat="1" ht="13.15" customHeight="1" x14ac:dyDescent="0.45">
      <c r="A53" s="511" t="s">
        <v>224</v>
      </c>
      <c r="B53" s="511"/>
      <c r="C53" s="511"/>
      <c r="D53" s="511"/>
      <c r="E53" s="511"/>
      <c r="F53" s="511"/>
      <c r="G53" s="511"/>
    </row>
    <row r="54" spans="1:7" s="57" customFormat="1" ht="13.15" customHeight="1" x14ac:dyDescent="0.45">
      <c r="A54" s="215"/>
      <c r="B54" s="216"/>
      <c r="C54" s="215"/>
      <c r="D54" s="215"/>
      <c r="E54" s="215"/>
      <c r="F54" s="215"/>
      <c r="G54" s="215"/>
    </row>
    <row r="55" spans="1:7" ht="13.15" customHeight="1" x14ac:dyDescent="0.45">
      <c r="A55" s="456" t="s">
        <v>170</v>
      </c>
      <c r="B55" s="512"/>
      <c r="C55" s="200"/>
      <c r="D55" s="200"/>
      <c r="E55" s="200"/>
      <c r="F55" s="200"/>
      <c r="G55" s="200"/>
    </row>
    <row r="56" spans="1:7" ht="13.35" customHeight="1" x14ac:dyDescent="0.45">
      <c r="A56" s="439" t="s">
        <v>304</v>
      </c>
      <c r="B56" s="498"/>
      <c r="C56" s="498"/>
      <c r="D56" s="498"/>
      <c r="E56" s="498"/>
      <c r="F56" s="498"/>
      <c r="G56" s="498"/>
    </row>
    <row r="57" spans="1:7" ht="13.35" customHeight="1" x14ac:dyDescent="0.45">
      <c r="A57" s="498" t="s">
        <v>225</v>
      </c>
      <c r="B57" s="498"/>
      <c r="C57" s="498"/>
      <c r="D57" s="498"/>
      <c r="E57" s="498"/>
      <c r="F57" s="498"/>
      <c r="G57" s="498"/>
    </row>
    <row r="58" spans="1:7" ht="13.35" customHeight="1" x14ac:dyDescent="0.45">
      <c r="A58" s="498" t="s">
        <v>226</v>
      </c>
      <c r="B58" s="498"/>
      <c r="C58" s="498"/>
      <c r="D58" s="498"/>
      <c r="E58" s="498"/>
      <c r="F58" s="498"/>
      <c r="G58" s="498"/>
    </row>
    <row r="59" spans="1:7" ht="26.45" customHeight="1" x14ac:dyDescent="0.45">
      <c r="A59" s="507" t="s">
        <v>349</v>
      </c>
      <c r="B59" s="508"/>
      <c r="C59" s="508"/>
      <c r="D59" s="508"/>
      <c r="E59" s="508"/>
      <c r="F59" s="508"/>
      <c r="G59" s="508"/>
    </row>
    <row r="60" spans="1:7" ht="26.45" customHeight="1" x14ac:dyDescent="0.45">
      <c r="A60" s="439" t="s">
        <v>305</v>
      </c>
      <c r="B60" s="498"/>
      <c r="C60" s="498"/>
      <c r="D60" s="498"/>
      <c r="E60" s="498"/>
      <c r="F60" s="498"/>
      <c r="G60" s="498"/>
    </row>
    <row r="61" spans="1:7" ht="13.35" customHeight="1" x14ac:dyDescent="0.45">
      <c r="A61" s="439" t="s">
        <v>306</v>
      </c>
      <c r="B61" s="498"/>
      <c r="C61" s="498"/>
      <c r="D61" s="498"/>
      <c r="E61" s="498"/>
      <c r="F61" s="498"/>
      <c r="G61" s="498"/>
    </row>
    <row r="62" spans="1:7" ht="13.15" customHeight="1" x14ac:dyDescent="0.45">
      <c r="A62" s="227" t="s">
        <v>398</v>
      </c>
      <c r="B62" s="226"/>
      <c r="C62" s="227"/>
      <c r="D62" s="227"/>
      <c r="E62" s="227"/>
      <c r="F62" s="227"/>
      <c r="G62" s="227"/>
    </row>
    <row r="63" spans="1:7" ht="45" customHeight="1" x14ac:dyDescent="0.45">
      <c r="A63" s="498"/>
      <c r="B63" s="498"/>
      <c r="C63" s="498"/>
      <c r="D63" s="498"/>
      <c r="E63" s="498"/>
      <c r="F63" s="498"/>
      <c r="G63" s="498"/>
    </row>
    <row r="64" spans="1:7" ht="13.35" customHeight="1" x14ac:dyDescent="0.45">
      <c r="A64" s="462"/>
      <c r="B64" s="462"/>
      <c r="C64" s="462"/>
      <c r="D64" s="201"/>
      <c r="E64" s="201"/>
      <c r="F64" s="201"/>
      <c r="G64" s="201"/>
    </row>
    <row r="65" spans="1:9" ht="13.35" customHeight="1" x14ac:dyDescent="0.45">
      <c r="A65" s="439" t="s">
        <v>309</v>
      </c>
      <c r="B65" s="498"/>
      <c r="C65" s="498"/>
      <c r="D65" s="498"/>
      <c r="E65" s="498"/>
      <c r="F65" s="498"/>
      <c r="G65" s="498"/>
    </row>
    <row r="66" spans="1:9" ht="13.35" customHeight="1" x14ac:dyDescent="0.45">
      <c r="A66" s="439" t="s">
        <v>308</v>
      </c>
      <c r="B66" s="439"/>
      <c r="C66" s="439"/>
      <c r="D66" s="439"/>
      <c r="E66" s="208"/>
      <c r="F66" s="208"/>
      <c r="G66" s="208"/>
    </row>
    <row r="67" spans="1:9" ht="22.5" customHeight="1" x14ac:dyDescent="0.45">
      <c r="A67" s="200"/>
      <c r="B67" s="201"/>
      <c r="C67" s="202"/>
      <c r="D67" s="202"/>
      <c r="E67" s="202"/>
      <c r="F67" s="203"/>
      <c r="G67" s="200"/>
    </row>
    <row r="68" spans="1:9" ht="13.35" customHeight="1" x14ac:dyDescent="0.45">
      <c r="A68" s="439" t="s">
        <v>252</v>
      </c>
      <c r="B68" s="498"/>
      <c r="C68" s="498"/>
      <c r="D68" s="498"/>
      <c r="E68" s="498"/>
      <c r="F68" s="498"/>
      <c r="G68" s="498"/>
    </row>
    <row r="69" spans="1:9" ht="22.5" customHeight="1" x14ac:dyDescent="0.45">
      <c r="A69" s="212"/>
      <c r="B69" s="212"/>
      <c r="C69" s="212"/>
      <c r="D69" s="212"/>
      <c r="E69" s="212"/>
      <c r="F69" s="212"/>
      <c r="G69" s="212"/>
      <c r="H69" s="56"/>
      <c r="I69" s="57"/>
    </row>
    <row r="70" spans="1:9" ht="13.35" customHeight="1" x14ac:dyDescent="0.45">
      <c r="A70" s="365"/>
      <c r="B70" s="365"/>
      <c r="C70" s="365"/>
      <c r="D70" s="365"/>
      <c r="E70" s="365"/>
      <c r="F70" s="365"/>
      <c r="G70" s="365"/>
      <c r="H70" s="178"/>
      <c r="I70" s="179"/>
    </row>
    <row r="71" spans="1:9" ht="13.15" customHeight="1" thickBot="1" x14ac:dyDescent="0.5">
      <c r="A71" s="217" t="s">
        <v>227</v>
      </c>
      <c r="B71" s="200"/>
      <c r="C71" s="202"/>
      <c r="D71" s="202"/>
      <c r="E71" s="202"/>
      <c r="F71" s="203"/>
      <c r="G71" s="200"/>
    </row>
    <row r="72" spans="1:9" ht="13.15" customHeight="1" thickBot="1" x14ac:dyDescent="0.5">
      <c r="A72" s="200"/>
      <c r="B72" s="345" t="s">
        <v>228</v>
      </c>
      <c r="C72" s="331"/>
      <c r="D72" s="331"/>
      <c r="E72" s="331"/>
      <c r="F72" s="332"/>
      <c r="G72" s="200"/>
    </row>
    <row r="73" spans="1:9" ht="13.15" customHeight="1" thickBot="1" x14ac:dyDescent="0.5">
      <c r="A73" s="200"/>
      <c r="B73" s="345" t="s">
        <v>114</v>
      </c>
      <c r="C73" s="288" t="s">
        <v>229</v>
      </c>
      <c r="D73" s="288" t="s">
        <v>23</v>
      </c>
      <c r="E73" s="288" t="s">
        <v>25</v>
      </c>
      <c r="F73" s="346" t="s">
        <v>26</v>
      </c>
      <c r="G73" s="200"/>
    </row>
    <row r="74" spans="1:9" ht="13.15" customHeight="1" x14ac:dyDescent="0.45">
      <c r="A74" s="200"/>
      <c r="B74" s="335" t="s">
        <v>399</v>
      </c>
      <c r="C74" s="278" t="s">
        <v>230</v>
      </c>
      <c r="D74" s="278">
        <v>15</v>
      </c>
      <c r="E74" s="336">
        <v>7.7</v>
      </c>
      <c r="F74" s="337">
        <f t="shared" ref="F74:F82" si="2">D74*E74</f>
        <v>115.5</v>
      </c>
      <c r="G74" s="218"/>
    </row>
    <row r="75" spans="1:9" ht="13.15" customHeight="1" x14ac:dyDescent="0.45">
      <c r="A75" s="200"/>
      <c r="B75" s="338" t="s">
        <v>400</v>
      </c>
      <c r="C75" s="276" t="s">
        <v>230</v>
      </c>
      <c r="D75" s="276">
        <v>6</v>
      </c>
      <c r="E75" s="339">
        <v>5.49</v>
      </c>
      <c r="F75" s="340">
        <f t="shared" si="2"/>
        <v>32.94</v>
      </c>
      <c r="G75" s="200" t="s">
        <v>231</v>
      </c>
    </row>
    <row r="76" spans="1:9" ht="13.15" customHeight="1" x14ac:dyDescent="0.45">
      <c r="A76" s="200"/>
      <c r="B76" s="338" t="s">
        <v>401</v>
      </c>
      <c r="C76" s="276" t="s">
        <v>230</v>
      </c>
      <c r="D76" s="276">
        <v>4</v>
      </c>
      <c r="E76" s="339">
        <v>8.2799999999999994</v>
      </c>
      <c r="F76" s="340">
        <f t="shared" si="2"/>
        <v>33.119999999999997</v>
      </c>
      <c r="G76" s="200" t="s">
        <v>287</v>
      </c>
    </row>
    <row r="77" spans="1:9" ht="13.15" customHeight="1" x14ac:dyDescent="0.45">
      <c r="A77" s="200"/>
      <c r="B77" s="338" t="s">
        <v>402</v>
      </c>
      <c r="C77" s="276" t="s">
        <v>230</v>
      </c>
      <c r="D77" s="276">
        <v>2</v>
      </c>
      <c r="E77" s="339">
        <v>4.1900000000000004</v>
      </c>
      <c r="F77" s="340">
        <f t="shared" si="2"/>
        <v>8.3800000000000008</v>
      </c>
      <c r="G77" s="200" t="s">
        <v>288</v>
      </c>
    </row>
    <row r="78" spans="1:9" ht="13.15" customHeight="1" x14ac:dyDescent="0.45">
      <c r="A78" s="200"/>
      <c r="B78" s="338" t="s">
        <v>289</v>
      </c>
      <c r="C78" s="276"/>
      <c r="D78" s="276">
        <v>2</v>
      </c>
      <c r="E78" s="339">
        <v>66.67</v>
      </c>
      <c r="F78" s="340">
        <f t="shared" si="2"/>
        <v>133.34</v>
      </c>
      <c r="G78" s="200"/>
    </row>
    <row r="79" spans="1:9" ht="13.15" customHeight="1" x14ac:dyDescent="0.45">
      <c r="A79" s="200"/>
      <c r="B79" s="338" t="s">
        <v>232</v>
      </c>
      <c r="C79" s="276" t="s">
        <v>233</v>
      </c>
      <c r="D79" s="276">
        <v>20</v>
      </c>
      <c r="E79" s="339">
        <f>8.23/2</f>
        <v>4.1150000000000002</v>
      </c>
      <c r="F79" s="340">
        <f t="shared" si="2"/>
        <v>82.300000000000011</v>
      </c>
      <c r="G79" s="200"/>
    </row>
    <row r="80" spans="1:9" ht="13.15" customHeight="1" x14ac:dyDescent="0.45">
      <c r="A80" s="200"/>
      <c r="B80" s="338" t="s">
        <v>300</v>
      </c>
      <c r="C80" s="276" t="s">
        <v>234</v>
      </c>
      <c r="D80" s="276">
        <v>20</v>
      </c>
      <c r="E80" s="339">
        <v>3.31</v>
      </c>
      <c r="F80" s="340">
        <f t="shared" si="2"/>
        <v>66.2</v>
      </c>
      <c r="G80" s="200"/>
    </row>
    <row r="81" spans="1:9" ht="13.15" customHeight="1" x14ac:dyDescent="0.45">
      <c r="A81" s="200"/>
      <c r="B81" s="338" t="s">
        <v>403</v>
      </c>
      <c r="C81" s="276" t="s">
        <v>115</v>
      </c>
      <c r="D81" s="276">
        <v>2</v>
      </c>
      <c r="E81" s="339">
        <v>7.09</v>
      </c>
      <c r="F81" s="340">
        <f t="shared" si="2"/>
        <v>14.18</v>
      </c>
      <c r="G81" s="200" t="s">
        <v>243</v>
      </c>
      <c r="H81" s="18"/>
    </row>
    <row r="82" spans="1:9" ht="13.15" customHeight="1" thickBot="1" x14ac:dyDescent="0.5">
      <c r="A82" s="200"/>
      <c r="B82" s="341" t="s">
        <v>244</v>
      </c>
      <c r="C82" s="342"/>
      <c r="D82" s="342">
        <v>1</v>
      </c>
      <c r="E82" s="343">
        <v>160</v>
      </c>
      <c r="F82" s="344">
        <f t="shared" si="2"/>
        <v>160</v>
      </c>
      <c r="G82" s="200"/>
      <c r="H82" s="18"/>
    </row>
    <row r="83" spans="1:9" ht="13.15" customHeight="1" thickBot="1" x14ac:dyDescent="0.5">
      <c r="A83" s="200"/>
      <c r="B83" s="333" t="s">
        <v>26</v>
      </c>
      <c r="C83" s="202"/>
      <c r="D83" s="202"/>
      <c r="E83" s="200"/>
      <c r="F83" s="334">
        <f>SUM(F74:F82)</f>
        <v>645.96</v>
      </c>
      <c r="G83" s="200"/>
    </row>
    <row r="84" spans="1:9" ht="13.15" customHeight="1" x14ac:dyDescent="0.45">
      <c r="A84" s="200"/>
      <c r="B84" s="220"/>
      <c r="C84" s="202"/>
      <c r="D84" s="202"/>
      <c r="E84" s="200"/>
      <c r="F84" s="219"/>
      <c r="G84" s="200"/>
    </row>
    <row r="85" spans="1:9" ht="20.100000000000001" customHeight="1" x14ac:dyDescent="0.45">
      <c r="A85" s="465"/>
      <c r="B85" s="465"/>
      <c r="C85" s="465"/>
      <c r="D85" s="465"/>
      <c r="E85" s="465"/>
      <c r="F85" s="465"/>
      <c r="G85" s="465"/>
      <c r="I85" s="17"/>
    </row>
    <row r="86" spans="1:9" ht="26.45" customHeight="1" x14ac:dyDescent="0.45">
      <c r="A86" s="439" t="s">
        <v>307</v>
      </c>
      <c r="B86" s="498"/>
      <c r="C86" s="498"/>
      <c r="D86" s="498"/>
      <c r="E86" s="498"/>
      <c r="F86" s="498"/>
      <c r="G86" s="498"/>
    </row>
    <row r="87" spans="1:9" ht="13.15" customHeight="1" x14ac:dyDescent="0.45">
      <c r="A87" s="200"/>
      <c r="B87" s="201"/>
      <c r="C87" s="202"/>
      <c r="D87" s="202"/>
      <c r="E87" s="202"/>
      <c r="F87" s="203"/>
      <c r="G87" s="200"/>
    </row>
    <row r="88" spans="1:9" s="329" customFormat="1" ht="13.15" customHeight="1" x14ac:dyDescent="0.45">
      <c r="A88" s="456" t="s">
        <v>218</v>
      </c>
      <c r="B88" s="512"/>
      <c r="C88" s="325"/>
      <c r="D88" s="325"/>
      <c r="E88" s="325"/>
      <c r="F88" s="326"/>
      <c r="G88" s="327"/>
      <c r="H88" s="328"/>
    </row>
    <row r="89" spans="1:9" ht="13.35" customHeight="1" x14ac:dyDescent="0.45">
      <c r="A89" s="439" t="s">
        <v>311</v>
      </c>
      <c r="B89" s="498"/>
      <c r="C89" s="498"/>
      <c r="D89" s="498"/>
      <c r="E89" s="498"/>
      <c r="F89" s="498"/>
      <c r="G89" s="498"/>
    </row>
    <row r="90" spans="1:9" ht="13.35" customHeight="1" x14ac:dyDescent="0.45">
      <c r="A90" s="439" t="s">
        <v>310</v>
      </c>
      <c r="B90" s="439"/>
      <c r="C90" s="439"/>
      <c r="D90" s="439"/>
      <c r="E90" s="439"/>
      <c r="F90" s="208"/>
      <c r="G90" s="208"/>
    </row>
    <row r="91" spans="1:9" ht="45" customHeight="1" x14ac:dyDescent="0.45">
      <c r="A91" s="200"/>
      <c r="B91" s="201"/>
      <c r="C91" s="202"/>
      <c r="D91" s="202"/>
      <c r="E91" s="202"/>
      <c r="F91" s="203"/>
      <c r="G91" s="200"/>
    </row>
    <row r="92" spans="1:9" ht="13.35" customHeight="1" x14ac:dyDescent="0.45">
      <c r="A92" s="224"/>
      <c r="B92" s="208"/>
      <c r="C92" s="202"/>
      <c r="D92" s="202"/>
      <c r="E92" s="202"/>
      <c r="F92" s="203"/>
      <c r="G92" s="224"/>
    </row>
    <row r="93" spans="1:9" s="329" customFormat="1" ht="13.15" customHeight="1" x14ac:dyDescent="0.45">
      <c r="A93" s="456" t="s">
        <v>235</v>
      </c>
      <c r="B93" s="512"/>
      <c r="C93" s="325"/>
      <c r="D93" s="325"/>
      <c r="E93" s="325"/>
      <c r="F93" s="326"/>
      <c r="G93" s="327"/>
      <c r="H93" s="328"/>
    </row>
    <row r="94" spans="1:9" ht="91.5" customHeight="1" x14ac:dyDescent="0.45">
      <c r="A94" s="439" t="s">
        <v>314</v>
      </c>
      <c r="B94" s="498"/>
      <c r="C94" s="498"/>
      <c r="D94" s="498"/>
      <c r="E94" s="498"/>
      <c r="F94" s="498"/>
      <c r="G94" s="498"/>
    </row>
    <row r="95" spans="1:9" ht="13.15" customHeight="1" x14ac:dyDescent="0.45">
      <c r="A95" s="498"/>
      <c r="B95" s="498"/>
      <c r="C95" s="498"/>
      <c r="D95" s="498"/>
      <c r="E95" s="498"/>
      <c r="F95" s="498"/>
      <c r="G95" s="498"/>
    </row>
  </sheetData>
  <sheetProtection sheet="1" insertRows="0"/>
  <protectedRanges>
    <protectedRange sqref="A46:G47" name="Plage4"/>
    <protectedRange sqref="A39:G40" name="Plage2"/>
    <protectedRange sqref="C7:E38" name="Plage1"/>
    <protectedRange sqref="C43:E45" name="Plage3"/>
  </protectedRanges>
  <mergeCells count="26">
    <mergeCell ref="A88:B88"/>
    <mergeCell ref="A93:B93"/>
    <mergeCell ref="A94:G94"/>
    <mergeCell ref="A95:G95"/>
    <mergeCell ref="A61:G61"/>
    <mergeCell ref="A63:G63"/>
    <mergeCell ref="A86:G86"/>
    <mergeCell ref="A64:C64"/>
    <mergeCell ref="A65:G65"/>
    <mergeCell ref="A68:G68"/>
    <mergeCell ref="A85:G85"/>
    <mergeCell ref="A66:D66"/>
    <mergeCell ref="A89:G89"/>
    <mergeCell ref="A90:E90"/>
    <mergeCell ref="A57:G57"/>
    <mergeCell ref="A58:G58"/>
    <mergeCell ref="A59:G59"/>
    <mergeCell ref="A60:G60"/>
    <mergeCell ref="A1:G1"/>
    <mergeCell ref="A3:G3"/>
    <mergeCell ref="A6:G6"/>
    <mergeCell ref="A42:G42"/>
    <mergeCell ref="A53:G53"/>
    <mergeCell ref="A55:B55"/>
    <mergeCell ref="A56:G56"/>
    <mergeCell ref="A51:G51"/>
  </mergeCells>
  <pageMargins left="0.19685039370078741" right="0.19685039370078741" top="0.59055118110236227" bottom="0.59055118110236227" header="0.31496062992125984" footer="0.31496062992125984"/>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dimension ref="A1:E16"/>
  <sheetViews>
    <sheetView topLeftCell="A2" zoomScale="214" zoomScaleNormal="214" workbookViewId="0">
      <selection activeCell="D1" sqref="D1"/>
    </sheetView>
  </sheetViews>
  <sheetFormatPr baseColWidth="10" defaultColWidth="8.86328125" defaultRowHeight="11.65" x14ac:dyDescent="0.45"/>
  <cols>
    <col min="1" max="1" width="2.73046875" style="14" customWidth="1"/>
    <col min="2" max="2" width="23.86328125" style="57" customWidth="1"/>
    <col min="3" max="3" width="17" style="16" customWidth="1"/>
    <col min="4" max="4" width="70.73046875" style="14" customWidth="1"/>
    <col min="5" max="5" width="12" style="14" customWidth="1"/>
    <col min="6" max="6" width="11.73046875" style="14" customWidth="1"/>
    <col min="7" max="7" width="8.86328125" style="14"/>
    <col min="8" max="8" width="10.265625" style="14" bestFit="1" customWidth="1"/>
    <col min="9" max="16380" width="8.86328125" style="14"/>
    <col min="16381" max="16384" width="8.86328125" style="14" bestFit="1" customWidth="1"/>
  </cols>
  <sheetData>
    <row r="1" spans="1:5" s="104" customFormat="1" ht="112.5" customHeight="1" x14ac:dyDescent="0.35">
      <c r="A1" s="105"/>
      <c r="B1" s="105"/>
      <c r="C1" s="105"/>
      <c r="D1" s="105"/>
    </row>
    <row r="2" spans="1:5" s="104" customFormat="1" ht="10.15" customHeight="1" x14ac:dyDescent="0.35"/>
    <row r="3" spans="1:5" ht="18.75" x14ac:dyDescent="0.45">
      <c r="A3" s="513" t="s">
        <v>236</v>
      </c>
      <c r="B3" s="513"/>
      <c r="C3" s="513"/>
      <c r="D3" s="513"/>
    </row>
    <row r="4" spans="1:5" ht="10.15" customHeight="1" thickBot="1" x14ac:dyDescent="0.5">
      <c r="A4" s="180"/>
      <c r="B4" s="180"/>
      <c r="C4" s="180"/>
      <c r="D4" s="180"/>
    </row>
    <row r="5" spans="1:5" ht="21.6" customHeight="1" thickBot="1" x14ac:dyDescent="0.5">
      <c r="A5" s="15"/>
      <c r="B5" s="330"/>
      <c r="C5" s="351" t="s">
        <v>26</v>
      </c>
      <c r="D5" s="352" t="s">
        <v>27</v>
      </c>
    </row>
    <row r="6" spans="1:5" ht="13.15" customHeight="1" x14ac:dyDescent="0.35">
      <c r="B6" s="353" t="s">
        <v>20</v>
      </c>
      <c r="C6" s="354">
        <f>Santé!F47</f>
        <v>1190.58</v>
      </c>
      <c r="D6" s="355"/>
    </row>
    <row r="7" spans="1:5" ht="13.15" customHeight="1" x14ac:dyDescent="0.35">
      <c r="B7" s="356" t="s">
        <v>65</v>
      </c>
      <c r="C7" s="357">
        <f>Alimentation!F53</f>
        <v>12048.31</v>
      </c>
      <c r="D7" s="358"/>
    </row>
    <row r="8" spans="1:5" ht="13.15" customHeight="1" x14ac:dyDescent="0.35">
      <c r="B8" s="356" t="s">
        <v>121</v>
      </c>
      <c r="C8" s="357">
        <f>'Régie et manipulation'!F36</f>
        <v>10441.77</v>
      </c>
      <c r="D8" s="358"/>
      <c r="E8" s="17"/>
    </row>
    <row r="9" spans="1:5" ht="13.15" customHeight="1" x14ac:dyDescent="0.35">
      <c r="B9" s="356" t="s">
        <v>169</v>
      </c>
      <c r="C9" s="357">
        <f>'Production laitière'!F49</f>
        <v>61492.680000000008</v>
      </c>
      <c r="D9" s="359"/>
    </row>
    <row r="10" spans="1:5" ht="13.15" customHeight="1" thickBot="1" x14ac:dyDescent="0.5">
      <c r="B10" s="360"/>
      <c r="C10" s="361"/>
      <c r="D10" s="362"/>
    </row>
    <row r="11" spans="1:5" ht="13.15" customHeight="1" thickTop="1" thickBot="1" x14ac:dyDescent="0.5">
      <c r="B11" s="363"/>
      <c r="C11" s="221">
        <f>C6+C7+C8+C9</f>
        <v>85173.340000000011</v>
      </c>
      <c r="D11" s="364"/>
    </row>
    <row r="12" spans="1:5" x14ac:dyDescent="0.45">
      <c r="C12" s="26"/>
    </row>
    <row r="16" spans="1:5" x14ac:dyDescent="0.45">
      <c r="C16" s="46"/>
    </row>
  </sheetData>
  <sheetProtection sheet="1" objects="1" scenarios="1" insertRows="0"/>
  <protectedRanges>
    <protectedRange sqref="B6:D11" name="Plage1"/>
  </protectedRanges>
  <mergeCells count="1">
    <mergeCell ref="A3:D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Comit_x00e9_s xmlns="aa72aba2-48a6-4e44-9e32-7bbaf8b8882f"/>
    <SharedWithUsers xmlns="40f7c5e4-7e50-49d6-baad-bd00ccda0e05">
      <UserInfo>
        <DisplayName>Lemieux Luc (DRE) (Sherbrooke)</DisplayName>
        <AccountId>276</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5FEE8E8796B949A7C7C822C63B4CF3" ma:contentTypeVersion="14" ma:contentTypeDescription="Crée un document." ma:contentTypeScope="" ma:versionID="c252f83c0ba1437ecb0015da7c017736">
  <xsd:schema xmlns:xsd="http://www.w3.org/2001/XMLSchema" xmlns:xs="http://www.w3.org/2001/XMLSchema" xmlns:p="http://schemas.microsoft.com/office/2006/metadata/properties" xmlns:ns2="aa72aba2-48a6-4e44-9e32-7bbaf8b8882f" xmlns:ns3="40f7c5e4-7e50-49d6-baad-bd00ccda0e05" targetNamespace="http://schemas.microsoft.com/office/2006/metadata/properties" ma:root="true" ma:fieldsID="839b8cf7d4e20ac4b1ce3c6f5af4f4b2" ns2:_="" ns3:_="">
    <xsd:import namespace="aa72aba2-48a6-4e44-9e32-7bbaf8b8882f"/>
    <xsd:import namespace="40f7c5e4-7e50-49d6-baad-bd00ccda0e05"/>
    <xsd:element name="properties">
      <xsd:complexType>
        <xsd:sequence>
          <xsd:element name="documentManagement">
            <xsd:complexType>
              <xsd:all>
                <xsd:element ref="ns2:Comit_x00e9_s"/>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72aba2-48a6-4e44-9e32-7bbaf8b8882f" elementFormDefault="qualified">
    <xsd:import namespace="http://schemas.microsoft.com/office/2006/documentManagement/types"/>
    <xsd:import namespace="http://schemas.microsoft.com/office/infopath/2007/PartnerControls"/>
    <xsd:element name="Comit_x00e9_s" ma:index="8" ma:displayName="Comités" ma:description="Sélectionnez le comité concerné par le document de travail." ma:format="Dropdown" ma:internalName="Comit_x00e9_s" ma:readOnly="false">
      <xsd:simpleType>
        <xsd:restriction base="dms:Choice">
          <xsd:enumeration value="Comité # 1"/>
          <xsd:enumeration value="Comité # 2"/>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0f7c5e4-7e50-49d6-baad-bd00ccda0e05" elementFormDefault="qualified">
    <xsd:import namespace="http://schemas.microsoft.com/office/2006/documentManagement/types"/>
    <xsd:import namespace="http://schemas.microsoft.com/office/infopath/2007/PartnerControls"/>
    <xsd:element name="SharedWithUsers" ma:index="15"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7"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F5085C-51CD-4AED-BAEF-507EF05A8112}">
  <ds:schemaRefs>
    <ds:schemaRef ds:uri="http://schemas.microsoft.com/sharepoint/v3/contenttype/forms"/>
  </ds:schemaRefs>
</ds:datastoreItem>
</file>

<file path=customXml/itemProps2.xml><?xml version="1.0" encoding="utf-8"?>
<ds:datastoreItem xmlns:ds="http://schemas.openxmlformats.org/officeDocument/2006/customXml" ds:itemID="{62229296-4F9F-49B8-87AE-31514CD69F60}">
  <ds:schemaRefs>
    <ds:schemaRef ds:uri="http://purl.org/dc/elements/1.1/"/>
    <ds:schemaRef ds:uri="http://schemas.microsoft.com/office/2006/metadata/properties"/>
    <ds:schemaRef ds:uri="aa72aba2-48a6-4e44-9e32-7bbaf8b8882f"/>
    <ds:schemaRef ds:uri="http://purl.org/dc/terms/"/>
    <ds:schemaRef ds:uri="http://schemas.openxmlformats.org/package/2006/metadata/core-properties"/>
    <ds:schemaRef ds:uri="http://schemas.microsoft.com/office/2006/documentManagement/types"/>
    <ds:schemaRef ds:uri="40f7c5e4-7e50-49d6-baad-bd00ccda0e05"/>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5F02E572-D6C0-4518-ACF7-4DCA00A10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72aba2-48a6-4e44-9e32-7bbaf8b8882f"/>
    <ds:schemaRef ds:uri="40f7c5e4-7e50-49d6-baad-bd00ccda0e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3</vt:i4>
      </vt:variant>
    </vt:vector>
  </HeadingPairs>
  <TitlesOfParts>
    <vt:vector size="9" baseType="lpstr">
      <vt:lpstr>Explicatif</vt:lpstr>
      <vt:lpstr>Santé</vt:lpstr>
      <vt:lpstr>Alimentation</vt:lpstr>
      <vt:lpstr>Régie et manipulation</vt:lpstr>
      <vt:lpstr>Production laitière</vt:lpstr>
      <vt:lpstr>Dépenses globales</vt:lpstr>
      <vt:lpstr>syst_alim</vt:lpstr>
      <vt:lpstr>Explicatif!Zone_d_impression</vt:lpstr>
      <vt:lpstr>Santé!Zone_d_impression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2022-04-12T18:51:27Z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0x010100685FEE8E8796B949A7C7C822C63B4CF3</vt:lpwstr>
  </property>
</Properties>
</file>